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80" windowWidth="21840" windowHeight="12225"/>
  </bookViews>
  <sheets>
    <sheet name="Лист1" sheetId="1" r:id="rId1"/>
    <sheet name="Лист2" sheetId="2" r:id="rId2"/>
    <sheet name="Лист3" sheetId="3" r:id="rId3"/>
  </sheets>
  <definedNames>
    <definedName name="_xlnm.Print_Area" localSheetId="0">Лист1!$A$1:$I$152</definedName>
  </definedNames>
  <calcPr calcId="144525"/>
</workbook>
</file>

<file path=xl/calcChain.xml><?xml version="1.0" encoding="utf-8"?>
<calcChain xmlns="http://schemas.openxmlformats.org/spreadsheetml/2006/main">
  <c r="G152" i="1" l="1"/>
  <c r="H152" i="1"/>
  <c r="H151" i="1"/>
  <c r="G151" i="1"/>
  <c r="H108" i="1"/>
  <c r="H92" i="1"/>
  <c r="H84" i="1"/>
  <c r="H80" i="1"/>
  <c r="H64" i="1"/>
  <c r="H56" i="1"/>
  <c r="H126" i="1" l="1"/>
  <c r="H130" i="1" l="1"/>
  <c r="H100" i="1" l="1"/>
  <c r="E112" i="1"/>
  <c r="E113" i="1"/>
  <c r="E114" i="1"/>
  <c r="E115" i="1"/>
  <c r="H45" i="1" l="1"/>
  <c r="E66" i="1" l="1"/>
  <c r="H39" i="1"/>
  <c r="E58" i="1"/>
  <c r="H102" i="1"/>
  <c r="E56" i="1" l="1"/>
  <c r="G136" i="1" l="1"/>
  <c r="G145" i="1"/>
  <c r="G31" i="1" l="1"/>
  <c r="G36" i="1" s="1"/>
  <c r="G30" i="1" s="1"/>
  <c r="E57" i="1"/>
  <c r="G25" i="1" l="1"/>
  <c r="G16" i="1" s="1"/>
  <c r="G24" i="1" s="1"/>
  <c r="E102" i="1"/>
  <c r="H101" i="1"/>
  <c r="H120" i="1"/>
  <c r="E120" i="1" s="1"/>
  <c r="H119" i="1"/>
  <c r="E119" i="1" s="1"/>
  <c r="H118" i="1"/>
  <c r="E118" i="1" s="1"/>
  <c r="E132" i="1"/>
  <c r="E131" i="1"/>
  <c r="E130" i="1"/>
  <c r="E126" i="1"/>
  <c r="H38" i="1" l="1"/>
  <c r="H136" i="1"/>
  <c r="H145" i="1"/>
  <c r="E145" i="1" s="1"/>
  <c r="E142" i="1"/>
  <c r="E45" i="1"/>
  <c r="E136" i="1" l="1"/>
  <c r="E80" i="1"/>
  <c r="H72" i="1"/>
  <c r="H37" i="1"/>
  <c r="E101" i="1"/>
  <c r="H74" i="1"/>
  <c r="H33" i="1" s="1"/>
  <c r="E93" i="1"/>
  <c r="E85" i="1"/>
  <c r="E109" i="1"/>
  <c r="E65" i="1"/>
  <c r="E53" i="1"/>
  <c r="H31" i="1" l="1"/>
  <c r="H27" i="1"/>
  <c r="E152" i="1"/>
  <c r="E151" i="1"/>
  <c r="E31" i="1" l="1"/>
  <c r="H25" i="1"/>
  <c r="E27" i="1"/>
  <c r="H18" i="1"/>
  <c r="E18" i="1" s="1"/>
  <c r="E33" i="1"/>
  <c r="H16" i="1" l="1"/>
  <c r="E25" i="1"/>
  <c r="H73" i="1"/>
  <c r="H32" i="1" s="1"/>
  <c r="E38" i="1"/>
  <c r="H26" i="1" l="1"/>
  <c r="H17" i="1" s="1"/>
  <c r="H36" i="1"/>
  <c r="E73" i="1"/>
  <c r="E26" i="1" l="1"/>
  <c r="E36" i="1"/>
  <c r="H30" i="1"/>
  <c r="E30" i="1" s="1"/>
  <c r="E17" i="1"/>
  <c r="E32" i="1"/>
  <c r="E16" i="1"/>
  <c r="H24" i="1" l="1"/>
  <c r="E24" i="1" s="1"/>
  <c r="E110" i="1" l="1"/>
  <c r="E108" i="1"/>
  <c r="E72" i="1" l="1"/>
  <c r="E55" i="1"/>
  <c r="E54" i="1"/>
  <c r="E83" i="1"/>
  <c r="E52" i="1"/>
  <c r="E51" i="1"/>
  <c r="E82" i="1" l="1"/>
  <c r="E81" i="1"/>
  <c r="E143" i="1" l="1"/>
  <c r="E100" i="1" l="1"/>
  <c r="E92" i="1"/>
  <c r="E84" i="1"/>
  <c r="E39" i="1"/>
  <c r="E64" i="1"/>
  <c r="E37" i="1" l="1"/>
  <c r="E144" i="1" l="1"/>
  <c r="E74" i="1"/>
  <c r="E94" i="1"/>
  <c r="E86" i="1"/>
</calcChain>
</file>

<file path=xl/sharedStrings.xml><?xml version="1.0" encoding="utf-8"?>
<sst xmlns="http://schemas.openxmlformats.org/spreadsheetml/2006/main" count="114" uniqueCount="79">
  <si>
    <t>Ответственный исполнитель</t>
  </si>
  <si>
    <t>Оценка расходов (тыс. руб. в ценах соответствующих лет)</t>
  </si>
  <si>
    <t>всего</t>
  </si>
  <si>
    <t>областной бюджет</t>
  </si>
  <si>
    <t>местный бюджет</t>
  </si>
  <si>
    <t xml:space="preserve">Муниципальная программа "Развитие автомобильных дорог на территории МО «Приморское городское поселение» </t>
  </si>
  <si>
    <t>Администрация МО «Приморское городское поселение»</t>
  </si>
  <si>
    <t>Составление смет, экспертиза смет и работ по ремонту дорожного покрытия</t>
  </si>
  <si>
    <t>№ п/п</t>
  </si>
  <si>
    <t>ПЛАН</t>
  </si>
  <si>
    <t>реализации муниципальной программы</t>
  </si>
  <si>
    <t>1.1</t>
  </si>
  <si>
    <t>1.2</t>
  </si>
  <si>
    <t>1.3</t>
  </si>
  <si>
    <t xml:space="preserve">Технический надзор, строительный контроль по ремонту дорожного покрытия </t>
  </si>
  <si>
    <t>Ямочный ремонт дорожного покрытия автомобильных дорог на территории МО "Приморское городское поселение"</t>
  </si>
  <si>
    <t>Комплекс кадастровых работ по постановке на государственный кадастровый учет объектов транспортной коммуникации (автомобильных дорог)</t>
  </si>
  <si>
    <t xml:space="preserve">   </t>
  </si>
  <si>
    <t>Паспортизация муниципальных дорог в границах населенных пунктов</t>
  </si>
  <si>
    <t>федеральный бюджет</t>
  </si>
  <si>
    <t>Налог на имущество</t>
  </si>
  <si>
    <t>прочие источники</t>
  </si>
  <si>
    <t>Ремонт автомобильной дороги по адресу: г. Приморск,  пер. Выборгский (км 0+000 - км 0+502)</t>
  </si>
  <si>
    <t>Ремонт дорожного покрытия проездов к  многоквартирному дому  № 9 п. Ермилово, ул. Школьная</t>
  </si>
  <si>
    <t xml:space="preserve">Ремонт автомобильной дороги по адресу: г. Приморск,  Морской переулок </t>
  </si>
  <si>
    <t>Ремонт проезда к дворовой территории к многоквартирным домам по адресу:  г. Приморск, наб. Лебедева, д. 2, Выборгское шоссе д. 3</t>
  </si>
  <si>
    <t>Содержание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</si>
  <si>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 xml:space="preserve">"Развитие автомобильных дорог на территории МО «Приморское городское поселение» </t>
  </si>
  <si>
    <t>Профилирование и подсыпка участков грунтовой автомобильной дороги по адресу: п. Озерки, ул. Верхняя</t>
  </si>
  <si>
    <t>Ремонт проезда к дворовой территории к многоквартирному дому по адресу: г. Приморск, ул. Комсомольская, дом 3</t>
  </si>
  <si>
    <t>Ремонт автомобильной дороги по адресу: Ленинградская область, Выборгский район, г. Приморск, Зеленный переулок</t>
  </si>
  <si>
    <t>Профилирование и подсыпка участков грунтовых автомобильных дорог поселения</t>
  </si>
  <si>
    <t>Ремонт дорожного покрытия проездов к многоквартирным домам 11,12,14 ул. Офицерская, п. Глебычево</t>
  </si>
  <si>
    <t>2022-2024</t>
  </si>
  <si>
    <t>Ремонт автомобильных дорог</t>
  </si>
  <si>
    <t>1.1.1</t>
  </si>
  <si>
    <t>1.1.2</t>
  </si>
  <si>
    <t>1.1.3</t>
  </si>
  <si>
    <t>1.1.4</t>
  </si>
  <si>
    <t>1.1.5</t>
  </si>
  <si>
    <t>1.1.6</t>
  </si>
  <si>
    <t>1.1.7</t>
  </si>
  <si>
    <t>1.1.8</t>
  </si>
  <si>
    <t>Капитальный ремонт  и ремонт дворовых территорий многоквартирных домов, проездов к дворовым территориям многоквартирных домов</t>
  </si>
  <si>
    <t>1.2.1</t>
  </si>
  <si>
    <t>1.2.2</t>
  </si>
  <si>
    <t>1.2.3</t>
  </si>
  <si>
    <t>1.2.4</t>
  </si>
  <si>
    <t>1.2.5</t>
  </si>
  <si>
    <t>Содержание автомобильных дорог</t>
  </si>
  <si>
    <t>Мероприятия в рамках областного закона Ленинградской области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t>
  </si>
  <si>
    <t>Мероприятия областного закона от 28 декабря 2018 года № 147-оз "О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t>
  </si>
  <si>
    <t>Годы реализации</t>
  </si>
  <si>
    <t>1.3.1</t>
  </si>
  <si>
    <t>1.3.2</t>
  </si>
  <si>
    <t>Наименование муниципальной программы, структурного элемента</t>
  </si>
  <si>
    <t>1.</t>
  </si>
  <si>
    <t>Процессная часть</t>
  </si>
  <si>
    <t>1.4</t>
  </si>
  <si>
    <t>1.4.1</t>
  </si>
  <si>
    <t>1.5</t>
  </si>
  <si>
    <t>1.5.1</t>
  </si>
  <si>
    <t>Комплекс процессных мероприятий "Развитие автомобильных дорог"</t>
  </si>
  <si>
    <t>1.4.2</t>
  </si>
  <si>
    <t>1.6</t>
  </si>
  <si>
    <t>1.6.1</t>
  </si>
  <si>
    <t>1.6.2</t>
  </si>
  <si>
    <t xml:space="preserve"> </t>
  </si>
  <si>
    <t>Мероприятия в области дорожного хозяйства в целях государственной регистрации прав на объекты недвижимости дорожного хозяйства</t>
  </si>
  <si>
    <t xml:space="preserve">Профилирование и подсыпка участков грунтовой автомобильной дороги, с устройством разворотной площадки  по адресу: п. Прибылово, ул. Вокзальная
</t>
  </si>
  <si>
    <t>1.3.3</t>
  </si>
  <si>
    <t>Услуги по расчистке проездов к социальным объектам в г. Приморск от наледи и снежных масс</t>
  </si>
  <si>
    <t>Технический надзор, строительный контроль по ремонту дорожного покрытия</t>
  </si>
  <si>
    <t>Приложение №1</t>
  </si>
  <si>
    <t>к постановлению</t>
  </si>
  <si>
    <t>администрации муниципального образования</t>
  </si>
  <si>
    <t>«Приморское городское поселение»</t>
  </si>
  <si>
    <t>Выборгского района Ленинградской области</t>
  </si>
  <si>
    <t>от 4 августа 2022 года № 500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</si>
</sst>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р_._-;\-* #,##0_р_._-;_-* &quot;-&quot;_р_._-;_-@_-"/>
    <numFmt numFmtId="165" formatCode="#,##0.0"/>
  </numFmts>
  <fonts count="11" x14ac:knownFonts="1">
    <font>
      <sz val="11"/>
      <color theme="1"/>
      <name val="Calibri"/>
      <family val="2"/>
      <charset val="204"/>
      <scheme val="minor"/>
    </font>
    <font>
      <b/>
      <sz val="9"/>
      <name val="Times New Roman"/>
      <family val="1"/>
      <charset val="204"/>
    </font>
    <font>
      <sz val="9"/>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8"/>
      <name val="Times New Roman"/>
      <family val="1"/>
      <charset val="204"/>
    </font>
    <font>
      <sz val="11"/>
      <name val="Calibri"/>
      <family val="2"/>
      <charset val="204"/>
      <scheme val="minor"/>
    </font>
    <font>
      <sz val="11"/>
      <name val="Times New Roman"/>
      <family val="1"/>
      <charset val="204"/>
    </font>
    <font>
      <sz val="9"/>
      <name val="Calibri"/>
      <family val="2"/>
      <charset val="204"/>
      <scheme val="minor"/>
    </font>
    <font>
      <b/>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164" fontId="7" fillId="0" borderId="0" xfId="0" applyNumberFormat="1" applyFont="1"/>
    <xf numFmtId="0" fontId="7" fillId="0" borderId="0" xfId="0" applyFont="1"/>
    <xf numFmtId="164" fontId="5" fillId="0" borderId="0" xfId="0" applyNumberFormat="1" applyFont="1" applyAlignment="1">
      <alignment horizontal="center" vertical="center"/>
    </xf>
    <xf numFmtId="0" fontId="7" fillId="2" borderId="0" xfId="0" applyFont="1" applyFill="1"/>
    <xf numFmtId="0" fontId="7" fillId="3" borderId="0" xfId="0" applyFont="1" applyFill="1"/>
    <xf numFmtId="0" fontId="7" fillId="0" borderId="0" xfId="0" applyFont="1" applyFill="1"/>
    <xf numFmtId="165" fontId="2" fillId="0" borderId="4" xfId="0" applyNumberFormat="1" applyFont="1" applyBorder="1" applyAlignment="1">
      <alignment vertical="top" wrapText="1"/>
    </xf>
    <xf numFmtId="165" fontId="2" fillId="0" borderId="1" xfId="0" applyNumberFormat="1" applyFont="1" applyBorder="1" applyAlignment="1">
      <alignment horizontal="right" vertical="top" wrapText="1"/>
    </xf>
    <xf numFmtId="165" fontId="2" fillId="0" borderId="7" xfId="0" applyNumberFormat="1" applyFont="1" applyBorder="1" applyAlignment="1">
      <alignment horizontal="right" vertical="top" wrapText="1"/>
    </xf>
    <xf numFmtId="165" fontId="2" fillId="0" borderId="2" xfId="0" applyNumberFormat="1" applyFont="1" applyBorder="1" applyAlignment="1">
      <alignment horizontal="right" vertical="top" wrapText="1"/>
    </xf>
    <xf numFmtId="165" fontId="2" fillId="0" borderId="1" xfId="0" applyNumberFormat="1" applyFont="1" applyBorder="1" applyAlignment="1">
      <alignment vertical="top" wrapText="1"/>
    </xf>
    <xf numFmtId="0" fontId="8" fillId="0" borderId="0" xfId="0" applyFont="1"/>
    <xf numFmtId="165" fontId="2" fillId="0" borderId="0" xfId="0" applyNumberFormat="1" applyFont="1"/>
    <xf numFmtId="165" fontId="2" fillId="0" borderId="1" xfId="0" applyNumberFormat="1" applyFont="1" applyBorder="1" applyAlignment="1">
      <alignment horizontal="center" vertical="center" wrapText="1"/>
    </xf>
    <xf numFmtId="165" fontId="1" fillId="0" borderId="2"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5" fontId="1" fillId="0" borderId="3" xfId="0" applyNumberFormat="1" applyFont="1" applyBorder="1" applyAlignment="1">
      <alignment horizontal="right" vertical="center" wrapText="1"/>
    </xf>
    <xf numFmtId="165" fontId="1" fillId="0" borderId="5" xfId="0" applyNumberFormat="1" applyFont="1" applyBorder="1" applyAlignment="1">
      <alignment horizontal="right" vertical="center" wrapText="1"/>
    </xf>
    <xf numFmtId="165" fontId="1" fillId="0" borderId="6" xfId="0" applyNumberFormat="1" applyFont="1" applyBorder="1" applyAlignment="1">
      <alignment horizontal="right" vertical="center" wrapText="1"/>
    </xf>
    <xf numFmtId="165" fontId="2" fillId="0" borderId="3" xfId="0" applyNumberFormat="1" applyFont="1" applyBorder="1" applyAlignment="1">
      <alignment horizontal="right" vertical="top" wrapText="1"/>
    </xf>
    <xf numFmtId="165" fontId="1" fillId="0" borderId="4" xfId="0" applyNumberFormat="1" applyFont="1" applyBorder="1" applyAlignment="1">
      <alignment horizontal="right" vertical="top" wrapText="1"/>
    </xf>
    <xf numFmtId="165" fontId="2" fillId="0" borderId="2" xfId="0" applyNumberFormat="1" applyFont="1" applyBorder="1" applyAlignment="1">
      <alignment vertical="top" wrapText="1"/>
    </xf>
    <xf numFmtId="165" fontId="1" fillId="0" borderId="1" xfId="0" applyNumberFormat="1" applyFont="1" applyBorder="1" applyAlignment="1">
      <alignment horizontal="right" vertical="top" wrapText="1"/>
    </xf>
    <xf numFmtId="165" fontId="1" fillId="0" borderId="2" xfId="0" applyNumberFormat="1" applyFont="1" applyBorder="1" applyAlignment="1">
      <alignment horizontal="right" vertical="top" wrapText="1"/>
    </xf>
    <xf numFmtId="165" fontId="1" fillId="0" borderId="3" xfId="0" applyNumberFormat="1" applyFont="1" applyBorder="1" applyAlignment="1">
      <alignment horizontal="right" vertical="top" wrapText="1"/>
    </xf>
    <xf numFmtId="0" fontId="2" fillId="3" borderId="4" xfId="0" applyFont="1" applyFill="1" applyBorder="1" applyAlignment="1">
      <alignment vertical="top" wrapText="1"/>
    </xf>
    <xf numFmtId="0" fontId="2" fillId="3" borderId="4" xfId="0" applyFont="1" applyFill="1" applyBorder="1" applyAlignment="1">
      <alignment horizontal="center" vertical="top" wrapText="1"/>
    </xf>
    <xf numFmtId="165" fontId="2" fillId="3" borderId="4" xfId="0" applyNumberFormat="1" applyFont="1" applyFill="1" applyBorder="1" applyAlignment="1">
      <alignment vertical="top" wrapText="1"/>
    </xf>
    <xf numFmtId="165" fontId="1" fillId="3" borderId="4" xfId="0" applyNumberFormat="1" applyFont="1" applyFill="1" applyBorder="1" applyAlignment="1">
      <alignment horizontal="right" vertical="top" wrapText="1"/>
    </xf>
    <xf numFmtId="165" fontId="2" fillId="3" borderId="4" xfId="0" applyNumberFormat="1" applyFont="1" applyFill="1" applyBorder="1" applyAlignment="1">
      <alignment horizontal="right" vertical="top" wrapText="1"/>
    </xf>
    <xf numFmtId="165" fontId="2" fillId="0" borderId="8" xfId="0" applyNumberFormat="1" applyFont="1" applyBorder="1" applyAlignment="1">
      <alignment horizontal="right" vertical="top" wrapText="1"/>
    </xf>
    <xf numFmtId="165" fontId="2" fillId="0" borderId="9" xfId="0" applyNumberFormat="1" applyFont="1" applyBorder="1" applyAlignment="1">
      <alignment horizontal="right" vertical="top" wrapText="1"/>
    </xf>
    <xf numFmtId="165" fontId="9" fillId="0" borderId="0" xfId="0" applyNumberFormat="1" applyFont="1"/>
    <xf numFmtId="165" fontId="2" fillId="0" borderId="3" xfId="0" applyNumberFormat="1" applyFont="1" applyBorder="1" applyAlignment="1">
      <alignment vertical="top" wrapText="1"/>
    </xf>
    <xf numFmtId="0" fontId="2" fillId="0" borderId="10" xfId="0" applyFont="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1" fillId="0" borderId="5" xfId="0" applyFont="1" applyBorder="1" applyAlignment="1">
      <alignment horizontal="center" vertical="center" wrapText="1"/>
    </xf>
    <xf numFmtId="165" fontId="2" fillId="0" borderId="4" xfId="0" applyNumberFormat="1" applyFont="1" applyBorder="1" applyAlignment="1">
      <alignment horizontal="right" vertical="top" wrapText="1"/>
    </xf>
    <xf numFmtId="0" fontId="2" fillId="0" borderId="4"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 xfId="0" applyFont="1" applyBorder="1" applyAlignment="1">
      <alignment horizontal="center" vertical="top" wrapText="1"/>
    </xf>
    <xf numFmtId="164" fontId="2" fillId="0" borderId="4" xfId="0" applyNumberFormat="1" applyFont="1" applyBorder="1" applyAlignment="1">
      <alignment horizontal="center" vertical="center" wrapText="1"/>
    </xf>
    <xf numFmtId="4" fontId="2" fillId="0" borderId="4" xfId="0" applyNumberFormat="1"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165" fontId="2" fillId="0" borderId="4" xfId="0" applyNumberFormat="1" applyFont="1" applyBorder="1" applyAlignment="1">
      <alignment horizontal="right"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2" xfId="0" applyFont="1" applyBorder="1" applyAlignment="1">
      <alignment horizontal="center" vertical="center" wrapText="1"/>
    </xf>
    <xf numFmtId="165" fontId="2" fillId="0" borderId="2" xfId="0" applyNumberFormat="1" applyFont="1" applyBorder="1" applyAlignment="1">
      <alignment horizontal="right" vertical="center" wrapText="1"/>
    </xf>
    <xf numFmtId="165" fontId="2" fillId="0" borderId="5" xfId="0" applyNumberFormat="1" applyFont="1" applyBorder="1" applyAlignment="1">
      <alignment horizontal="right" vertical="center" wrapText="1"/>
    </xf>
    <xf numFmtId="0" fontId="10" fillId="0" borderId="0" xfId="0" applyFont="1"/>
    <xf numFmtId="49" fontId="2" fillId="0" borderId="4"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11"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4" xfId="0" applyFont="1" applyBorder="1" applyAlignment="1">
      <alignment vertical="top" wrapText="1"/>
    </xf>
    <xf numFmtId="49" fontId="2" fillId="0" borderId="3" xfId="0" applyNumberFormat="1" applyFont="1" applyBorder="1" applyAlignment="1">
      <alignment horizontal="center" vertical="top" wrapText="1"/>
    </xf>
    <xf numFmtId="0" fontId="2" fillId="0" borderId="3" xfId="0" applyFont="1" applyBorder="1" applyAlignment="1">
      <alignment horizontal="left" vertical="top" wrapText="1"/>
    </xf>
    <xf numFmtId="165" fontId="2" fillId="0" borderId="12" xfId="0" applyNumberFormat="1" applyFont="1" applyBorder="1" applyAlignment="1">
      <alignment horizontal="right" vertical="top" wrapText="1"/>
    </xf>
    <xf numFmtId="49" fontId="2" fillId="0" borderId="4" xfId="0" applyNumberFormat="1"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vertical="top"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49" fontId="1" fillId="0" borderId="1" xfId="0" applyNumberFormat="1" applyFont="1" applyBorder="1" applyAlignment="1">
      <alignment horizontal="center" vertical="top" wrapText="1"/>
    </xf>
    <xf numFmtId="49" fontId="1" fillId="0" borderId="2" xfId="0" applyNumberFormat="1" applyFont="1" applyBorder="1" applyAlignment="1">
      <alignment horizontal="center" vertical="top" wrapText="1"/>
    </xf>
    <xf numFmtId="49" fontId="1" fillId="0" borderId="3" xfId="0" applyNumberFormat="1" applyFont="1" applyBorder="1" applyAlignment="1">
      <alignment horizontal="center" vertical="top" wrapText="1"/>
    </xf>
    <xf numFmtId="164"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164" fontId="2" fillId="0" borderId="3" xfId="0" applyNumberFormat="1" applyFont="1" applyBorder="1" applyAlignment="1">
      <alignment horizontal="center" vertical="top" wrapText="1"/>
    </xf>
    <xf numFmtId="164" fontId="2" fillId="0" borderId="4" xfId="0" applyNumberFormat="1" applyFont="1" applyBorder="1" applyAlignment="1">
      <alignment horizontal="center" vertical="top" wrapText="1"/>
    </xf>
    <xf numFmtId="0" fontId="2"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3" fillId="0" borderId="0" xfId="0" applyFont="1" applyAlignment="1">
      <alignment horizontal="right"/>
    </xf>
    <xf numFmtId="0" fontId="4" fillId="0" borderId="0" xfId="0" applyFont="1" applyAlignment="1">
      <alignment horizontal="center" vertical="center"/>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165" fontId="2" fillId="0" borderId="4" xfId="0" applyNumberFormat="1" applyFont="1" applyBorder="1" applyAlignment="1">
      <alignment horizontal="center" vertical="center" wrapText="1"/>
    </xf>
    <xf numFmtId="49" fontId="2" fillId="0" borderId="4" xfId="0" applyNumberFormat="1" applyFont="1" applyBorder="1" applyAlignment="1">
      <alignment horizontal="center" vertical="top" wrapText="1"/>
    </xf>
    <xf numFmtId="0" fontId="2" fillId="0" borderId="4" xfId="0" applyFont="1" applyBorder="1" applyAlignment="1">
      <alignment horizontal="left"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2"/>
  <sheetViews>
    <sheetView tabSelected="1" view="pageBreakPreview" zoomScale="120" zoomScaleNormal="110" zoomScaleSheetLayoutView="120" workbookViewId="0">
      <selection activeCell="N15" sqref="N15"/>
    </sheetView>
  </sheetViews>
  <sheetFormatPr defaultColWidth="9.140625" defaultRowHeight="15" x14ac:dyDescent="0.25"/>
  <cols>
    <col min="1" max="1" width="5.5703125" style="1" customWidth="1"/>
    <col min="2" max="2" width="31.42578125" style="2" customWidth="1"/>
    <col min="3" max="3" width="18.28515625" style="2" customWidth="1"/>
    <col min="4" max="4" width="8.85546875" style="2" customWidth="1"/>
    <col min="5" max="5" width="8" style="33" customWidth="1"/>
    <col min="6" max="6" width="6.7109375" style="33" customWidth="1"/>
    <col min="7" max="7" width="8" style="33" customWidth="1"/>
    <col min="8" max="8" width="9.28515625" style="33" customWidth="1"/>
    <col min="9" max="9" width="8.5703125" style="33" customWidth="1"/>
    <col min="10" max="16384" width="9.140625" style="2"/>
  </cols>
  <sheetData>
    <row r="1" spans="1:21" ht="15.75" x14ac:dyDescent="0.25">
      <c r="A1" s="97" t="s">
        <v>73</v>
      </c>
      <c r="B1" s="97"/>
      <c r="C1" s="97"/>
      <c r="D1" s="97"/>
      <c r="E1" s="97"/>
      <c r="F1" s="97"/>
      <c r="G1" s="97"/>
      <c r="H1" s="97"/>
      <c r="I1" s="97"/>
    </row>
    <row r="2" spans="1:21" ht="15.75" x14ac:dyDescent="0.25">
      <c r="A2" s="97" t="s">
        <v>74</v>
      </c>
      <c r="B2" s="97"/>
      <c r="C2" s="97"/>
      <c r="D2" s="97"/>
      <c r="E2" s="97"/>
      <c r="F2" s="97"/>
      <c r="G2" s="97"/>
      <c r="H2" s="97"/>
      <c r="I2" s="97"/>
      <c r="U2" s="2" t="s">
        <v>17</v>
      </c>
    </row>
    <row r="3" spans="1:21" ht="15.75" x14ac:dyDescent="0.25">
      <c r="A3" s="97" t="s">
        <v>75</v>
      </c>
      <c r="B3" s="97"/>
      <c r="C3" s="97"/>
      <c r="D3" s="97"/>
      <c r="E3" s="97"/>
      <c r="F3" s="97"/>
      <c r="G3" s="97"/>
      <c r="H3" s="97"/>
      <c r="I3" s="97"/>
    </row>
    <row r="4" spans="1:21" ht="15.75" x14ac:dyDescent="0.25">
      <c r="A4" s="97" t="s">
        <v>76</v>
      </c>
      <c r="B4" s="97"/>
      <c r="C4" s="97"/>
      <c r="D4" s="97"/>
      <c r="E4" s="97"/>
      <c r="F4" s="97"/>
      <c r="G4" s="97"/>
      <c r="H4" s="97"/>
      <c r="I4" s="97"/>
    </row>
    <row r="5" spans="1:21" ht="15.75" x14ac:dyDescent="0.25">
      <c r="A5" s="97" t="s">
        <v>77</v>
      </c>
      <c r="B5" s="97"/>
      <c r="C5" s="97"/>
      <c r="D5" s="97"/>
      <c r="E5" s="97"/>
      <c r="F5" s="97"/>
      <c r="G5" s="97"/>
      <c r="H5" s="97"/>
      <c r="I5" s="97"/>
    </row>
    <row r="6" spans="1:21" ht="15.75" x14ac:dyDescent="0.25">
      <c r="A6" s="97" t="s">
        <v>78</v>
      </c>
      <c r="B6" s="97"/>
      <c r="C6" s="97"/>
      <c r="D6" s="97"/>
      <c r="E6" s="97"/>
      <c r="F6" s="97"/>
      <c r="G6" s="97"/>
      <c r="H6" s="97"/>
      <c r="I6" s="97"/>
    </row>
    <row r="7" spans="1:21" ht="15" customHeight="1" x14ac:dyDescent="0.25">
      <c r="A7" s="98" t="s">
        <v>9</v>
      </c>
      <c r="B7" s="98"/>
      <c r="C7" s="98"/>
      <c r="D7" s="98"/>
      <c r="E7" s="98"/>
      <c r="F7" s="98"/>
      <c r="G7" s="98"/>
      <c r="H7" s="98"/>
      <c r="I7" s="98"/>
    </row>
    <row r="8" spans="1:21" ht="16.5" customHeight="1" x14ac:dyDescent="0.25">
      <c r="A8" s="98" t="s">
        <v>10</v>
      </c>
      <c r="B8" s="98"/>
      <c r="C8" s="98"/>
      <c r="D8" s="98"/>
      <c r="E8" s="98"/>
      <c r="F8" s="98"/>
      <c r="G8" s="98"/>
      <c r="H8" s="98"/>
      <c r="I8" s="98"/>
    </row>
    <row r="9" spans="1:21" ht="16.5" customHeight="1" x14ac:dyDescent="0.25">
      <c r="A9" s="98" t="s">
        <v>27</v>
      </c>
      <c r="B9" s="98"/>
      <c r="C9" s="98"/>
      <c r="D9" s="98"/>
      <c r="E9" s="98"/>
      <c r="F9" s="98"/>
      <c r="G9" s="98"/>
      <c r="H9" s="98"/>
      <c r="I9" s="98"/>
    </row>
    <row r="10" spans="1:21" ht="7.5" customHeight="1" x14ac:dyDescent="0.25">
      <c r="A10" s="98"/>
      <c r="B10" s="98"/>
      <c r="C10" s="98"/>
      <c r="D10" s="98"/>
      <c r="E10" s="98"/>
      <c r="F10" s="98"/>
      <c r="G10" s="98"/>
      <c r="H10" s="98"/>
      <c r="I10" s="98"/>
    </row>
    <row r="11" spans="1:21" ht="6.75" customHeight="1" x14ac:dyDescent="0.25">
      <c r="A11" s="3"/>
      <c r="B11" s="12"/>
      <c r="C11" s="12"/>
      <c r="D11" s="12"/>
      <c r="E11" s="13"/>
      <c r="F11" s="13"/>
      <c r="G11" s="13"/>
      <c r="H11" s="13"/>
      <c r="I11" s="13"/>
    </row>
    <row r="12" spans="1:21" ht="15" customHeight="1" x14ac:dyDescent="0.25">
      <c r="A12" s="87" t="s">
        <v>8</v>
      </c>
      <c r="B12" s="88" t="s">
        <v>55</v>
      </c>
      <c r="C12" s="88" t="s">
        <v>0</v>
      </c>
      <c r="D12" s="88" t="s">
        <v>52</v>
      </c>
      <c r="E12" s="102" t="s">
        <v>1</v>
      </c>
      <c r="F12" s="102"/>
      <c r="G12" s="102"/>
      <c r="H12" s="102"/>
      <c r="I12" s="102"/>
    </row>
    <row r="13" spans="1:21" ht="9" customHeight="1" x14ac:dyDescent="0.25">
      <c r="A13" s="87"/>
      <c r="B13" s="88"/>
      <c r="C13" s="88"/>
      <c r="D13" s="88"/>
      <c r="E13" s="102"/>
      <c r="F13" s="102"/>
      <c r="G13" s="102"/>
      <c r="H13" s="102"/>
      <c r="I13" s="102"/>
    </row>
    <row r="14" spans="1:21" ht="39.75" customHeight="1" x14ac:dyDescent="0.25">
      <c r="A14" s="87"/>
      <c r="B14" s="88"/>
      <c r="C14" s="88"/>
      <c r="D14" s="91"/>
      <c r="E14" s="14" t="s">
        <v>2</v>
      </c>
      <c r="F14" s="14" t="s">
        <v>19</v>
      </c>
      <c r="G14" s="14" t="s">
        <v>3</v>
      </c>
      <c r="H14" s="14" t="s">
        <v>4</v>
      </c>
      <c r="I14" s="14" t="s">
        <v>21</v>
      </c>
    </row>
    <row r="15" spans="1:21" ht="12.75" customHeight="1" x14ac:dyDescent="0.25">
      <c r="A15" s="47">
        <v>1</v>
      </c>
      <c r="B15" s="44">
        <v>2</v>
      </c>
      <c r="C15" s="44">
        <v>3</v>
      </c>
      <c r="D15" s="44">
        <v>4</v>
      </c>
      <c r="E15" s="44">
        <v>5</v>
      </c>
      <c r="F15" s="44">
        <v>6</v>
      </c>
      <c r="G15" s="44">
        <v>7</v>
      </c>
      <c r="H15" s="44">
        <v>8</v>
      </c>
      <c r="I15" s="45">
        <v>9</v>
      </c>
    </row>
    <row r="16" spans="1:21" ht="12.95" customHeight="1" x14ac:dyDescent="0.25">
      <c r="A16" s="89"/>
      <c r="B16" s="92" t="s">
        <v>5</v>
      </c>
      <c r="C16" s="95" t="s">
        <v>6</v>
      </c>
      <c r="D16" s="56">
        <v>2022</v>
      </c>
      <c r="E16" s="16">
        <f>SUM(F16:H16)</f>
        <v>11046.9</v>
      </c>
      <c r="F16" s="16"/>
      <c r="G16" s="16">
        <f>G25</f>
        <v>1826.2</v>
      </c>
      <c r="H16" s="16">
        <f>SUM(H25)</f>
        <v>9220.6999999999989</v>
      </c>
      <c r="I16" s="16"/>
    </row>
    <row r="17" spans="1:9" ht="12.95" customHeight="1" x14ac:dyDescent="0.25">
      <c r="A17" s="90"/>
      <c r="B17" s="93"/>
      <c r="C17" s="96"/>
      <c r="D17" s="57">
        <v>2023</v>
      </c>
      <c r="E17" s="15">
        <f>SUM(F17:I17)</f>
        <v>8898.7000000000007</v>
      </c>
      <c r="F17" s="15"/>
      <c r="G17" s="15"/>
      <c r="H17" s="15">
        <f>SUM(H26)</f>
        <v>8898.7000000000007</v>
      </c>
      <c r="I17" s="15"/>
    </row>
    <row r="18" spans="1:9" ht="12.95" customHeight="1" x14ac:dyDescent="0.25">
      <c r="A18" s="90"/>
      <c r="B18" s="93"/>
      <c r="C18" s="96"/>
      <c r="D18" s="57">
        <v>2024</v>
      </c>
      <c r="E18" s="15">
        <f>SUM(F18:I18)</f>
        <v>9507.1</v>
      </c>
      <c r="F18" s="15"/>
      <c r="G18" s="15"/>
      <c r="H18" s="15">
        <f>SUM(H27)</f>
        <v>9507.1</v>
      </c>
      <c r="I18" s="15"/>
    </row>
    <row r="19" spans="1:9" ht="12.95" hidden="1" customHeight="1" x14ac:dyDescent="0.25">
      <c r="A19" s="90"/>
      <c r="B19" s="93"/>
      <c r="C19" s="96"/>
      <c r="D19" s="57"/>
      <c r="E19" s="15"/>
      <c r="F19" s="15"/>
      <c r="G19" s="15"/>
      <c r="H19" s="15"/>
      <c r="I19" s="15"/>
    </row>
    <row r="20" spans="1:9" ht="12.95" hidden="1" customHeight="1" x14ac:dyDescent="0.25">
      <c r="A20" s="90"/>
      <c r="B20" s="93"/>
      <c r="C20" s="96"/>
      <c r="D20" s="57"/>
      <c r="E20" s="15"/>
      <c r="F20" s="15"/>
      <c r="G20" s="15"/>
      <c r="H20" s="15"/>
      <c r="I20" s="15"/>
    </row>
    <row r="21" spans="1:9" ht="12.95" hidden="1" customHeight="1" x14ac:dyDescent="0.25">
      <c r="A21" s="90"/>
      <c r="B21" s="93"/>
      <c r="C21" s="96"/>
      <c r="D21" s="57"/>
      <c r="E21" s="15"/>
      <c r="F21" s="15"/>
      <c r="G21" s="15"/>
      <c r="H21" s="15"/>
      <c r="I21" s="15"/>
    </row>
    <row r="22" spans="1:9" ht="12.95" hidden="1" customHeight="1" x14ac:dyDescent="0.25">
      <c r="A22" s="90"/>
      <c r="B22" s="93"/>
      <c r="C22" s="96"/>
      <c r="D22" s="57"/>
      <c r="E22" s="15"/>
      <c r="F22" s="15"/>
      <c r="G22" s="15"/>
      <c r="H22" s="15"/>
      <c r="I22" s="15"/>
    </row>
    <row r="23" spans="1:9" ht="12.95" hidden="1" customHeight="1" x14ac:dyDescent="0.25">
      <c r="A23" s="90"/>
      <c r="B23" s="93"/>
      <c r="C23" s="96"/>
      <c r="D23" s="57"/>
      <c r="E23" s="15"/>
      <c r="F23" s="15"/>
      <c r="G23" s="15"/>
      <c r="H23" s="15"/>
      <c r="I23" s="15"/>
    </row>
    <row r="24" spans="1:9" ht="12.95" customHeight="1" x14ac:dyDescent="0.25">
      <c r="A24" s="90"/>
      <c r="B24" s="94"/>
      <c r="C24" s="96"/>
      <c r="D24" s="58" t="s">
        <v>33</v>
      </c>
      <c r="E24" s="17">
        <f>SUM(F24:I24)</f>
        <v>29452.7</v>
      </c>
      <c r="F24" s="17"/>
      <c r="G24" s="17">
        <f>SUM(G16:G19)</f>
        <v>1826.2</v>
      </c>
      <c r="H24" s="17">
        <f>SUM(H16:H19)</f>
        <v>27626.5</v>
      </c>
      <c r="I24" s="17"/>
    </row>
    <row r="25" spans="1:9" ht="12.95" customHeight="1" x14ac:dyDescent="0.25">
      <c r="A25" s="99"/>
      <c r="B25" s="92" t="s">
        <v>57</v>
      </c>
      <c r="C25" s="96" t="s">
        <v>6</v>
      </c>
      <c r="D25" s="56">
        <v>2022</v>
      </c>
      <c r="E25" s="16">
        <f>SUM(F25:H25)</f>
        <v>11046.9</v>
      </c>
      <c r="F25" s="16"/>
      <c r="G25" s="16">
        <f>G31</f>
        <v>1826.2</v>
      </c>
      <c r="H25" s="16">
        <f>SUM(H31)</f>
        <v>9220.6999999999989</v>
      </c>
      <c r="I25" s="16"/>
    </row>
    <row r="26" spans="1:9" ht="12.95" customHeight="1" x14ac:dyDescent="0.25">
      <c r="A26" s="100"/>
      <c r="B26" s="93"/>
      <c r="C26" s="96"/>
      <c r="D26" s="57">
        <v>2023</v>
      </c>
      <c r="E26" s="15">
        <f>SUM(F26:I26)</f>
        <v>8898.7000000000007</v>
      </c>
      <c r="F26" s="15"/>
      <c r="G26" s="15"/>
      <c r="H26" s="15">
        <f>SUM(H32)</f>
        <v>8898.7000000000007</v>
      </c>
      <c r="I26" s="15"/>
    </row>
    <row r="27" spans="1:9" ht="12.95" customHeight="1" x14ac:dyDescent="0.25">
      <c r="A27" s="100"/>
      <c r="B27" s="93"/>
      <c r="C27" s="96"/>
      <c r="D27" s="57">
        <v>2024</v>
      </c>
      <c r="E27" s="15">
        <f>SUM(F27:I27)</f>
        <v>9507.1</v>
      </c>
      <c r="F27" s="15"/>
      <c r="G27" s="15"/>
      <c r="H27" s="15">
        <f>SUM(H33)</f>
        <v>9507.1</v>
      </c>
      <c r="I27" s="15"/>
    </row>
    <row r="28" spans="1:9" ht="12.95" hidden="1" customHeight="1" x14ac:dyDescent="0.25">
      <c r="A28" s="100"/>
      <c r="B28" s="93"/>
      <c r="C28" s="96"/>
      <c r="D28" s="42"/>
      <c r="E28" s="15"/>
      <c r="F28" s="15"/>
      <c r="G28" s="15"/>
      <c r="H28" s="15"/>
      <c r="I28" s="15"/>
    </row>
    <row r="29" spans="1:9" ht="12.95" hidden="1" customHeight="1" x14ac:dyDescent="0.25">
      <c r="A29" s="100"/>
      <c r="B29" s="93"/>
      <c r="C29" s="96"/>
      <c r="D29" s="57"/>
      <c r="E29" s="15"/>
      <c r="F29" s="15"/>
      <c r="G29" s="15"/>
      <c r="H29" s="15"/>
      <c r="I29" s="15"/>
    </row>
    <row r="30" spans="1:9" ht="12.95" customHeight="1" x14ac:dyDescent="0.25">
      <c r="A30" s="101"/>
      <c r="B30" s="94"/>
      <c r="C30" s="96"/>
      <c r="D30" s="58" t="s">
        <v>33</v>
      </c>
      <c r="E30" s="17">
        <f>SUM(F30:I30)</f>
        <v>29452.7</v>
      </c>
      <c r="F30" s="19"/>
      <c r="G30" s="17">
        <f>SUM(G36)</f>
        <v>1826.2</v>
      </c>
      <c r="H30" s="17">
        <f>SUM(H36)</f>
        <v>27626.5</v>
      </c>
      <c r="I30" s="17"/>
    </row>
    <row r="31" spans="1:9" ht="12.95" customHeight="1" x14ac:dyDescent="0.25">
      <c r="A31" s="99" t="s">
        <v>56</v>
      </c>
      <c r="B31" s="92" t="s">
        <v>62</v>
      </c>
      <c r="C31" s="96" t="s">
        <v>6</v>
      </c>
      <c r="D31" s="56">
        <v>2022</v>
      </c>
      <c r="E31" s="16">
        <f>SUM(F31:H31)</f>
        <v>11046.9</v>
      </c>
      <c r="F31" s="16"/>
      <c r="G31" s="16">
        <f>G37+G72+G100+G118+G136+G145</f>
        <v>1826.2</v>
      </c>
      <c r="H31" s="16">
        <f>SUM(H37+H72+H100+H136+H118+H145)</f>
        <v>9220.6999999999989</v>
      </c>
      <c r="I31" s="16"/>
    </row>
    <row r="32" spans="1:9" ht="12.95" customHeight="1" x14ac:dyDescent="0.25">
      <c r="A32" s="100"/>
      <c r="B32" s="93"/>
      <c r="C32" s="96"/>
      <c r="D32" s="57">
        <v>2023</v>
      </c>
      <c r="E32" s="15">
        <f>SUM(F32:I32)</f>
        <v>8898.7000000000007</v>
      </c>
      <c r="F32" s="15"/>
      <c r="G32" s="15"/>
      <c r="H32" s="15">
        <f>SUM(H38+H73+H101+H119)</f>
        <v>8898.7000000000007</v>
      </c>
      <c r="I32" s="15"/>
    </row>
    <row r="33" spans="1:9" ht="12.95" customHeight="1" x14ac:dyDescent="0.25">
      <c r="A33" s="100"/>
      <c r="B33" s="93"/>
      <c r="C33" s="96"/>
      <c r="D33" s="57">
        <v>2024</v>
      </c>
      <c r="E33" s="15">
        <f>SUM(F33:I33)</f>
        <v>9507.1</v>
      </c>
      <c r="F33" s="15"/>
      <c r="G33" s="15"/>
      <c r="H33" s="15">
        <f>SUM(H39+H74+H102+H120)</f>
        <v>9507.1</v>
      </c>
      <c r="I33" s="15"/>
    </row>
    <row r="34" spans="1:9" ht="12.95" hidden="1" customHeight="1" x14ac:dyDescent="0.25">
      <c r="A34" s="100"/>
      <c r="B34" s="93"/>
      <c r="C34" s="96"/>
      <c r="D34" s="42"/>
      <c r="E34" s="15"/>
      <c r="F34" s="15"/>
      <c r="G34" s="15"/>
      <c r="H34" s="15"/>
      <c r="I34" s="15"/>
    </row>
    <row r="35" spans="1:9" ht="12.95" hidden="1" customHeight="1" x14ac:dyDescent="0.25">
      <c r="A35" s="100"/>
      <c r="B35" s="93"/>
      <c r="C35" s="96"/>
      <c r="D35" s="57"/>
      <c r="E35" s="15"/>
      <c r="F35" s="15"/>
      <c r="G35" s="15"/>
      <c r="H35" s="15"/>
      <c r="I35" s="15"/>
    </row>
    <row r="36" spans="1:9" ht="12.95" customHeight="1" x14ac:dyDescent="0.25">
      <c r="A36" s="101"/>
      <c r="B36" s="94"/>
      <c r="C36" s="96"/>
      <c r="D36" s="58" t="s">
        <v>33</v>
      </c>
      <c r="E36" s="17">
        <f>SUM(F36:I36)</f>
        <v>29452.7</v>
      </c>
      <c r="F36" s="19"/>
      <c r="G36" s="17">
        <f>SUM(G31:G33)</f>
        <v>1826.2</v>
      </c>
      <c r="H36" s="17">
        <f>SUM(H31:H33)</f>
        <v>27626.5</v>
      </c>
      <c r="I36" s="17"/>
    </row>
    <row r="37" spans="1:9" s="64" customFormat="1" ht="12.95" customHeight="1" x14ac:dyDescent="0.25">
      <c r="A37" s="84" t="s">
        <v>11</v>
      </c>
      <c r="B37" s="92" t="s">
        <v>34</v>
      </c>
      <c r="C37" s="92" t="s">
        <v>6</v>
      </c>
      <c r="D37" s="57">
        <v>2022</v>
      </c>
      <c r="E37" s="15">
        <f>H37</f>
        <v>1096.5</v>
      </c>
      <c r="F37" s="18"/>
      <c r="G37" s="18"/>
      <c r="H37" s="15">
        <f>H45+H64+H56</f>
        <v>1096.5</v>
      </c>
      <c r="I37" s="16"/>
    </row>
    <row r="38" spans="1:9" s="64" customFormat="1" ht="12.95" customHeight="1" x14ac:dyDescent="0.25">
      <c r="A38" s="85"/>
      <c r="B38" s="93"/>
      <c r="C38" s="93"/>
      <c r="D38" s="57">
        <v>2023</v>
      </c>
      <c r="E38" s="15">
        <f>H38</f>
        <v>1450</v>
      </c>
      <c r="F38" s="18"/>
      <c r="G38" s="18"/>
      <c r="H38" s="15">
        <f>SUM(H51+H52+H54+H57+H65)</f>
        <v>1450</v>
      </c>
      <c r="I38" s="15"/>
    </row>
    <row r="39" spans="1:9" s="64" customFormat="1" ht="12.95" customHeight="1" x14ac:dyDescent="0.25">
      <c r="A39" s="85"/>
      <c r="B39" s="93"/>
      <c r="C39" s="93"/>
      <c r="D39" s="57">
        <v>2024</v>
      </c>
      <c r="E39" s="15">
        <f>H39</f>
        <v>1450</v>
      </c>
      <c r="F39" s="18"/>
      <c r="G39" s="18"/>
      <c r="H39" s="15">
        <f>SUM(H53+H55+H58+H66)</f>
        <v>1450</v>
      </c>
      <c r="I39" s="15"/>
    </row>
    <row r="40" spans="1:9" s="64" customFormat="1" ht="12.95" hidden="1" customHeight="1" x14ac:dyDescent="0.25">
      <c r="A40" s="85"/>
      <c r="B40" s="93"/>
      <c r="C40" s="93"/>
      <c r="D40" s="57"/>
      <c r="E40" s="15"/>
      <c r="F40" s="18"/>
      <c r="G40" s="18"/>
      <c r="H40" s="15"/>
      <c r="I40" s="15"/>
    </row>
    <row r="41" spans="1:9" s="64" customFormat="1" ht="12.95" hidden="1" customHeight="1" x14ac:dyDescent="0.25">
      <c r="A41" s="85"/>
      <c r="B41" s="93"/>
      <c r="C41" s="93"/>
      <c r="D41" s="57"/>
      <c r="E41" s="15"/>
      <c r="F41" s="18"/>
      <c r="G41" s="18"/>
      <c r="H41" s="15"/>
      <c r="I41" s="15"/>
    </row>
    <row r="42" spans="1:9" s="64" customFormat="1" ht="12.95" hidden="1" customHeight="1" x14ac:dyDescent="0.25">
      <c r="A42" s="85"/>
      <c r="B42" s="93"/>
      <c r="C42" s="93"/>
      <c r="D42" s="57"/>
      <c r="E42" s="15"/>
      <c r="F42" s="18"/>
      <c r="G42" s="18"/>
      <c r="H42" s="15"/>
      <c r="I42" s="15"/>
    </row>
    <row r="43" spans="1:9" s="64" customFormat="1" ht="12.95" hidden="1" customHeight="1" x14ac:dyDescent="0.25">
      <c r="A43" s="85"/>
      <c r="B43" s="93"/>
      <c r="C43" s="93"/>
      <c r="D43" s="57"/>
      <c r="E43" s="15"/>
      <c r="F43" s="18"/>
      <c r="G43" s="18"/>
      <c r="H43" s="15"/>
      <c r="I43" s="15"/>
    </row>
    <row r="44" spans="1:9" s="64" customFormat="1" ht="12.95" customHeight="1" x14ac:dyDescent="0.25">
      <c r="A44" s="86"/>
      <c r="B44" s="94"/>
      <c r="C44" s="94"/>
      <c r="D44" s="58"/>
      <c r="E44" s="17"/>
      <c r="F44" s="19"/>
      <c r="G44" s="19"/>
      <c r="H44" s="17"/>
      <c r="I44" s="17"/>
    </row>
    <row r="45" spans="1:9" ht="12" customHeight="1" x14ac:dyDescent="0.25">
      <c r="A45" s="78" t="s">
        <v>35</v>
      </c>
      <c r="B45" s="81" t="s">
        <v>15</v>
      </c>
      <c r="C45" s="81" t="s">
        <v>6</v>
      </c>
      <c r="D45" s="40">
        <v>2022</v>
      </c>
      <c r="E45" s="10">
        <f>SUM(F45:I45)</f>
        <v>1000</v>
      </c>
      <c r="F45" s="10"/>
      <c r="G45" s="22"/>
      <c r="H45" s="10">
        <f>200+800</f>
        <v>1000</v>
      </c>
      <c r="I45" s="8"/>
    </row>
    <row r="46" spans="1:9" ht="12" customHeight="1" x14ac:dyDescent="0.25">
      <c r="A46" s="79"/>
      <c r="B46" s="82"/>
      <c r="C46" s="82"/>
      <c r="D46" s="61"/>
      <c r="E46" s="62"/>
      <c r="F46" s="63"/>
      <c r="G46" s="63"/>
      <c r="H46" s="62"/>
      <c r="I46" s="62"/>
    </row>
    <row r="47" spans="1:9" ht="12" hidden="1" customHeight="1" x14ac:dyDescent="0.25">
      <c r="A47" s="79"/>
      <c r="B47" s="82"/>
      <c r="C47" s="82"/>
      <c r="D47" s="40"/>
      <c r="E47" s="10"/>
      <c r="F47" s="10"/>
      <c r="G47" s="22"/>
      <c r="H47" s="10"/>
      <c r="I47" s="10"/>
    </row>
    <row r="48" spans="1:9" ht="12" hidden="1" customHeight="1" x14ac:dyDescent="0.25">
      <c r="A48" s="79"/>
      <c r="B48" s="82"/>
      <c r="C48" s="82"/>
      <c r="D48" s="40"/>
      <c r="E48" s="10"/>
      <c r="F48" s="10"/>
      <c r="G48" s="22"/>
      <c r="H48" s="10"/>
      <c r="I48" s="10"/>
    </row>
    <row r="49" spans="1:9" ht="12" hidden="1" customHeight="1" x14ac:dyDescent="0.25">
      <c r="A49" s="79"/>
      <c r="B49" s="82"/>
      <c r="C49" s="82"/>
      <c r="D49" s="40"/>
      <c r="E49" s="10"/>
      <c r="F49" s="10"/>
      <c r="G49" s="22"/>
      <c r="H49" s="10"/>
      <c r="I49" s="10"/>
    </row>
    <row r="50" spans="1:9" ht="12" customHeight="1" x14ac:dyDescent="0.25">
      <c r="A50" s="80"/>
      <c r="B50" s="83"/>
      <c r="C50" s="83"/>
      <c r="D50" s="41"/>
      <c r="E50" s="20"/>
      <c r="F50" s="20"/>
      <c r="G50" s="34"/>
      <c r="H50" s="20"/>
      <c r="I50" s="10"/>
    </row>
    <row r="51" spans="1:9" ht="37.5" customHeight="1" x14ac:dyDescent="0.25">
      <c r="A51" s="51" t="s">
        <v>36</v>
      </c>
      <c r="B51" s="36" t="s">
        <v>24</v>
      </c>
      <c r="C51" s="36" t="s">
        <v>6</v>
      </c>
      <c r="D51" s="38">
        <v>2023</v>
      </c>
      <c r="E51" s="8">
        <f>G51+H51</f>
        <v>250</v>
      </c>
      <c r="F51" s="9"/>
      <c r="G51" s="7"/>
      <c r="H51" s="8">
        <v>250</v>
      </c>
      <c r="I51" s="8"/>
    </row>
    <row r="52" spans="1:9" ht="36.75" customHeight="1" x14ac:dyDescent="0.25">
      <c r="A52" s="51" t="s">
        <v>37</v>
      </c>
      <c r="B52" s="36" t="s">
        <v>22</v>
      </c>
      <c r="C52" s="36" t="s">
        <v>6</v>
      </c>
      <c r="D52" s="38">
        <v>2023</v>
      </c>
      <c r="E52" s="48">
        <f>H52+G52</f>
        <v>550</v>
      </c>
      <c r="F52" s="36"/>
      <c r="G52" s="7"/>
      <c r="H52" s="48">
        <v>550</v>
      </c>
      <c r="I52" s="36"/>
    </row>
    <row r="53" spans="1:9" ht="36.75" customHeight="1" x14ac:dyDescent="0.25">
      <c r="A53" s="51" t="s">
        <v>38</v>
      </c>
      <c r="B53" s="36" t="s">
        <v>30</v>
      </c>
      <c r="C53" s="36" t="s">
        <v>6</v>
      </c>
      <c r="D53" s="38">
        <v>2024</v>
      </c>
      <c r="E53" s="48">
        <f>H53+G53</f>
        <v>400</v>
      </c>
      <c r="F53" s="36"/>
      <c r="G53" s="7"/>
      <c r="H53" s="48">
        <v>400</v>
      </c>
      <c r="I53" s="36"/>
    </row>
    <row r="54" spans="1:9" ht="36" customHeight="1" x14ac:dyDescent="0.25">
      <c r="A54" s="51" t="s">
        <v>39</v>
      </c>
      <c r="B54" s="36" t="s">
        <v>31</v>
      </c>
      <c r="C54" s="37" t="s">
        <v>6</v>
      </c>
      <c r="D54" s="38">
        <v>2023</v>
      </c>
      <c r="E54" s="43">
        <f>SUM(G54:I54)</f>
        <v>400</v>
      </c>
      <c r="F54" s="43"/>
      <c r="G54" s="43"/>
      <c r="H54" s="43">
        <v>400</v>
      </c>
      <c r="I54" s="43"/>
    </row>
    <row r="55" spans="1:9" ht="38.25" customHeight="1" x14ac:dyDescent="0.25">
      <c r="A55" s="51" t="s">
        <v>40</v>
      </c>
      <c r="B55" s="36" t="s">
        <v>31</v>
      </c>
      <c r="C55" s="37" t="s">
        <v>6</v>
      </c>
      <c r="D55" s="38">
        <v>2024</v>
      </c>
      <c r="E55" s="8">
        <f>SUM(G55:I55)</f>
        <v>800</v>
      </c>
      <c r="F55" s="43"/>
      <c r="G55" s="43"/>
      <c r="H55" s="43">
        <v>800</v>
      </c>
      <c r="I55" s="43"/>
    </row>
    <row r="56" spans="1:9" ht="12.95" customHeight="1" x14ac:dyDescent="0.25">
      <c r="A56" s="78" t="s">
        <v>41</v>
      </c>
      <c r="B56" s="81" t="s">
        <v>72</v>
      </c>
      <c r="C56" s="81" t="s">
        <v>6</v>
      </c>
      <c r="D56" s="68">
        <v>2022</v>
      </c>
      <c r="E56" s="8">
        <f>H56</f>
        <v>45</v>
      </c>
      <c r="F56" s="9"/>
      <c r="G56" s="11"/>
      <c r="H56" s="8">
        <f>50+10+15-30</f>
        <v>45</v>
      </c>
      <c r="I56" s="8"/>
    </row>
    <row r="57" spans="1:9" ht="12.95" customHeight="1" x14ac:dyDescent="0.25">
      <c r="A57" s="79"/>
      <c r="B57" s="82"/>
      <c r="C57" s="82"/>
      <c r="D57" s="69">
        <v>2023</v>
      </c>
      <c r="E57" s="10">
        <f>H57</f>
        <v>100</v>
      </c>
      <c r="F57" s="31"/>
      <c r="G57" s="22"/>
      <c r="H57" s="10">
        <v>100</v>
      </c>
      <c r="I57" s="10"/>
    </row>
    <row r="58" spans="1:9" ht="12.95" customHeight="1" x14ac:dyDescent="0.25">
      <c r="A58" s="79"/>
      <c r="B58" s="82"/>
      <c r="C58" s="82"/>
      <c r="D58" s="70">
        <v>2024</v>
      </c>
      <c r="E58" s="20">
        <f>H58</f>
        <v>100</v>
      </c>
      <c r="F58" s="32"/>
      <c r="G58" s="34"/>
      <c r="H58" s="20">
        <v>100</v>
      </c>
      <c r="I58" s="10"/>
    </row>
    <row r="59" spans="1:9" ht="13.5" hidden="1" customHeight="1" x14ac:dyDescent="0.25">
      <c r="A59" s="79"/>
      <c r="B59" s="82"/>
      <c r="C59" s="82"/>
      <c r="D59" s="69"/>
      <c r="E59" s="10"/>
      <c r="F59" s="31"/>
      <c r="G59" s="22"/>
      <c r="H59" s="10"/>
      <c r="I59" s="10"/>
    </row>
    <row r="60" spans="1:9" ht="12.95" hidden="1" customHeight="1" x14ac:dyDescent="0.25">
      <c r="A60" s="79"/>
      <c r="B60" s="82"/>
      <c r="C60" s="82"/>
      <c r="D60" s="69"/>
      <c r="E60" s="10"/>
      <c r="F60" s="31"/>
      <c r="G60" s="22"/>
      <c r="H60" s="10"/>
      <c r="I60" s="10"/>
    </row>
    <row r="61" spans="1:9" ht="12.95" hidden="1" customHeight="1" x14ac:dyDescent="0.25">
      <c r="A61" s="79"/>
      <c r="B61" s="82"/>
      <c r="C61" s="82"/>
      <c r="D61" s="69"/>
      <c r="E61" s="10"/>
      <c r="F61" s="31"/>
      <c r="G61" s="22"/>
      <c r="H61" s="10"/>
      <c r="I61" s="10"/>
    </row>
    <row r="62" spans="1:9" ht="12.95" hidden="1" customHeight="1" x14ac:dyDescent="0.25">
      <c r="A62" s="79"/>
      <c r="B62" s="82"/>
      <c r="C62" s="82"/>
      <c r="D62" s="69"/>
      <c r="E62" s="10"/>
      <c r="F62" s="31"/>
      <c r="G62" s="22"/>
      <c r="H62" s="10"/>
      <c r="I62" s="10"/>
    </row>
    <row r="63" spans="1:9" ht="12.95" hidden="1" customHeight="1" x14ac:dyDescent="0.25">
      <c r="A63" s="80"/>
      <c r="B63" s="83"/>
      <c r="C63" s="83"/>
      <c r="D63" s="70"/>
      <c r="E63" s="20"/>
      <c r="F63" s="32"/>
      <c r="G63" s="34"/>
      <c r="H63" s="20"/>
      <c r="I63" s="20"/>
    </row>
    <row r="64" spans="1:9" ht="12.95" customHeight="1" x14ac:dyDescent="0.25">
      <c r="A64" s="78" t="s">
        <v>42</v>
      </c>
      <c r="B64" s="81" t="s">
        <v>7</v>
      </c>
      <c r="C64" s="81" t="s">
        <v>6</v>
      </c>
      <c r="D64" s="52">
        <v>2022</v>
      </c>
      <c r="E64" s="8">
        <f>H64</f>
        <v>51.5</v>
      </c>
      <c r="F64" s="8"/>
      <c r="G64" s="11"/>
      <c r="H64" s="8">
        <f>20+20+15.8-4.3</f>
        <v>51.5</v>
      </c>
      <c r="I64" s="8"/>
    </row>
    <row r="65" spans="1:9" ht="12.95" customHeight="1" x14ac:dyDescent="0.25">
      <c r="A65" s="79"/>
      <c r="B65" s="82"/>
      <c r="C65" s="82"/>
      <c r="D65" s="53">
        <v>2023</v>
      </c>
      <c r="E65" s="10">
        <f>H65</f>
        <v>150</v>
      </c>
      <c r="F65" s="10"/>
      <c r="G65" s="22"/>
      <c r="H65" s="10">
        <v>150</v>
      </c>
      <c r="I65" s="10"/>
    </row>
    <row r="66" spans="1:9" ht="12.95" customHeight="1" x14ac:dyDescent="0.25">
      <c r="A66" s="79"/>
      <c r="B66" s="82"/>
      <c r="C66" s="82"/>
      <c r="D66" s="54">
        <v>2024</v>
      </c>
      <c r="E66" s="20">
        <f>H66</f>
        <v>150</v>
      </c>
      <c r="F66" s="20"/>
      <c r="G66" s="34"/>
      <c r="H66" s="20">
        <v>150</v>
      </c>
      <c r="I66" s="20"/>
    </row>
    <row r="67" spans="1:9" ht="12.95" hidden="1" customHeight="1" x14ac:dyDescent="0.25">
      <c r="A67" s="79"/>
      <c r="B67" s="82"/>
      <c r="C67" s="82"/>
      <c r="D67" s="53"/>
      <c r="E67" s="10"/>
      <c r="F67" s="10"/>
      <c r="G67" s="22"/>
      <c r="H67" s="10"/>
      <c r="I67" s="10"/>
    </row>
    <row r="68" spans="1:9" ht="12.95" hidden="1" customHeight="1" x14ac:dyDescent="0.25">
      <c r="A68" s="79"/>
      <c r="B68" s="82"/>
      <c r="C68" s="82"/>
      <c r="D68" s="53"/>
      <c r="E68" s="10"/>
      <c r="F68" s="10"/>
      <c r="G68" s="22"/>
      <c r="H68" s="10"/>
      <c r="I68" s="10"/>
    </row>
    <row r="69" spans="1:9" ht="12.95" hidden="1" customHeight="1" x14ac:dyDescent="0.25">
      <c r="A69" s="79"/>
      <c r="B69" s="82"/>
      <c r="C69" s="82"/>
      <c r="D69" s="53"/>
      <c r="E69" s="10"/>
      <c r="F69" s="10"/>
      <c r="G69" s="22"/>
      <c r="H69" s="10"/>
      <c r="I69" s="10"/>
    </row>
    <row r="70" spans="1:9" ht="12.95" hidden="1" customHeight="1" x14ac:dyDescent="0.25">
      <c r="A70" s="79"/>
      <c r="B70" s="82"/>
      <c r="C70" s="82"/>
      <c r="D70" s="53"/>
      <c r="E70" s="10"/>
      <c r="F70" s="10"/>
      <c r="G70" s="22"/>
      <c r="H70" s="10"/>
      <c r="I70" s="10"/>
    </row>
    <row r="71" spans="1:9" ht="12.95" hidden="1" customHeight="1" x14ac:dyDescent="0.25">
      <c r="A71" s="80"/>
      <c r="B71" s="83"/>
      <c r="C71" s="83"/>
      <c r="D71" s="54"/>
      <c r="E71" s="20"/>
      <c r="F71" s="20"/>
      <c r="G71" s="34"/>
      <c r="H71" s="20"/>
      <c r="I71" s="20"/>
    </row>
    <row r="72" spans="1:9" ht="14.1" customHeight="1" x14ac:dyDescent="0.25">
      <c r="A72" s="84" t="s">
        <v>12</v>
      </c>
      <c r="B72" s="92" t="s">
        <v>43</v>
      </c>
      <c r="C72" s="92" t="s">
        <v>6</v>
      </c>
      <c r="D72" s="46">
        <v>2022</v>
      </c>
      <c r="E72" s="24">
        <f>SUM(G72:I72)</f>
        <v>91.5</v>
      </c>
      <c r="F72" s="24"/>
      <c r="G72" s="24"/>
      <c r="H72" s="15">
        <f>SUM(H84+H92+H80)</f>
        <v>91.5</v>
      </c>
      <c r="I72" s="15"/>
    </row>
    <row r="73" spans="1:9" ht="14.1" customHeight="1" x14ac:dyDescent="0.25">
      <c r="A73" s="85"/>
      <c r="B73" s="93"/>
      <c r="C73" s="93"/>
      <c r="D73" s="46">
        <v>2023</v>
      </c>
      <c r="E73" s="24">
        <f>SUM(G73:I73)</f>
        <v>1200</v>
      </c>
      <c r="F73" s="24"/>
      <c r="G73" s="24"/>
      <c r="H73" s="15">
        <f>SUM(H81+H85+H93)</f>
        <v>1200</v>
      </c>
      <c r="I73" s="15"/>
    </row>
    <row r="74" spans="1:9" ht="14.1" customHeight="1" x14ac:dyDescent="0.25">
      <c r="A74" s="85"/>
      <c r="B74" s="93"/>
      <c r="C74" s="93"/>
      <c r="D74" s="59">
        <v>2024</v>
      </c>
      <c r="E74" s="24">
        <f>SUM(G74:I74)</f>
        <v>1200</v>
      </c>
      <c r="F74" s="24"/>
      <c r="G74" s="24"/>
      <c r="H74" s="15">
        <f>SUM(H82+H83+H86+H94)</f>
        <v>1200</v>
      </c>
      <c r="I74" s="15"/>
    </row>
    <row r="75" spans="1:9" ht="14.1" hidden="1" customHeight="1" x14ac:dyDescent="0.25">
      <c r="A75" s="85"/>
      <c r="B75" s="93"/>
      <c r="C75" s="93"/>
      <c r="D75" s="59"/>
      <c r="E75" s="24"/>
      <c r="F75" s="24"/>
      <c r="G75" s="24"/>
      <c r="H75" s="15"/>
      <c r="I75" s="15"/>
    </row>
    <row r="76" spans="1:9" ht="14.1" hidden="1" customHeight="1" x14ac:dyDescent="0.25">
      <c r="A76" s="85"/>
      <c r="B76" s="93"/>
      <c r="C76" s="93"/>
      <c r="D76" s="59"/>
      <c r="E76" s="24"/>
      <c r="F76" s="24"/>
      <c r="G76" s="24"/>
      <c r="H76" s="15"/>
      <c r="I76" s="15"/>
    </row>
    <row r="77" spans="1:9" ht="14.1" hidden="1" customHeight="1" x14ac:dyDescent="0.25">
      <c r="A77" s="85"/>
      <c r="B77" s="93"/>
      <c r="C77" s="93"/>
      <c r="D77" s="59"/>
      <c r="E77" s="24"/>
      <c r="F77" s="24"/>
      <c r="G77" s="24"/>
      <c r="H77" s="15"/>
      <c r="I77" s="15"/>
    </row>
    <row r="78" spans="1:9" ht="14.1" hidden="1" customHeight="1" x14ac:dyDescent="0.25">
      <c r="A78" s="85"/>
      <c r="B78" s="93"/>
      <c r="C78" s="93"/>
      <c r="D78" s="59"/>
      <c r="E78" s="24"/>
      <c r="F78" s="24"/>
      <c r="G78" s="24"/>
      <c r="H78" s="15"/>
      <c r="I78" s="15"/>
    </row>
    <row r="79" spans="1:9" ht="12" customHeight="1" x14ac:dyDescent="0.25">
      <c r="A79" s="86"/>
      <c r="B79" s="94"/>
      <c r="C79" s="94"/>
      <c r="D79" s="60"/>
      <c r="E79" s="25"/>
      <c r="F79" s="25"/>
      <c r="G79" s="25"/>
      <c r="H79" s="17"/>
      <c r="I79" s="17"/>
    </row>
    <row r="80" spans="1:9" s="5" customFormat="1" ht="36.75" hidden="1" customHeight="1" x14ac:dyDescent="0.25">
      <c r="A80" s="51" t="s">
        <v>44</v>
      </c>
      <c r="B80" s="26" t="s">
        <v>29</v>
      </c>
      <c r="C80" s="26" t="s">
        <v>6</v>
      </c>
      <c r="D80" s="27">
        <v>2022</v>
      </c>
      <c r="E80" s="43">
        <f>H80</f>
        <v>0</v>
      </c>
      <c r="F80" s="28"/>
      <c r="G80" s="29"/>
      <c r="H80" s="30">
        <f>670-118.8-63.1-98.7-389.4</f>
        <v>0</v>
      </c>
      <c r="I80" s="30"/>
    </row>
    <row r="81" spans="1:9" ht="36" customHeight="1" x14ac:dyDescent="0.25">
      <c r="A81" s="75" t="s">
        <v>44</v>
      </c>
      <c r="B81" s="76" t="s">
        <v>32</v>
      </c>
      <c r="C81" s="76" t="s">
        <v>6</v>
      </c>
      <c r="D81" s="50">
        <v>2023</v>
      </c>
      <c r="E81" s="7">
        <f>H81</f>
        <v>1100</v>
      </c>
      <c r="F81" s="7"/>
      <c r="G81" s="21"/>
      <c r="H81" s="55">
        <v>1100</v>
      </c>
      <c r="I81" s="55"/>
    </row>
    <row r="82" spans="1:9" ht="36.75" customHeight="1" x14ac:dyDescent="0.25">
      <c r="A82" s="75" t="s">
        <v>45</v>
      </c>
      <c r="B82" s="76" t="s">
        <v>23</v>
      </c>
      <c r="C82" s="76" t="s">
        <v>6</v>
      </c>
      <c r="D82" s="50">
        <v>2024</v>
      </c>
      <c r="E82" s="7">
        <f>H82</f>
        <v>500</v>
      </c>
      <c r="F82" s="7"/>
      <c r="G82" s="21"/>
      <c r="H82" s="55">
        <v>500</v>
      </c>
      <c r="I82" s="55"/>
    </row>
    <row r="83" spans="1:9" ht="49.5" customHeight="1" x14ac:dyDescent="0.25">
      <c r="A83" s="75" t="s">
        <v>46</v>
      </c>
      <c r="B83" s="76" t="s">
        <v>25</v>
      </c>
      <c r="C83" s="76" t="s">
        <v>6</v>
      </c>
      <c r="D83" s="50">
        <v>2024</v>
      </c>
      <c r="E83" s="55">
        <f>G83+H83</f>
        <v>600</v>
      </c>
      <c r="F83" s="55"/>
      <c r="G83" s="55"/>
      <c r="H83" s="55">
        <v>600</v>
      </c>
      <c r="I83" s="55"/>
    </row>
    <row r="84" spans="1:9" ht="12.95" customHeight="1" x14ac:dyDescent="0.25">
      <c r="A84" s="78" t="s">
        <v>47</v>
      </c>
      <c r="B84" s="77" t="s">
        <v>14</v>
      </c>
      <c r="C84" s="77" t="s">
        <v>6</v>
      </c>
      <c r="D84" s="52">
        <v>2022</v>
      </c>
      <c r="E84" s="8">
        <f>SUM(G84:I84)</f>
        <v>51.5</v>
      </c>
      <c r="F84" s="8"/>
      <c r="G84" s="11"/>
      <c r="H84" s="8">
        <f>30+21.6-0.1</f>
        <v>51.5</v>
      </c>
      <c r="I84" s="8"/>
    </row>
    <row r="85" spans="1:9" ht="12.95" customHeight="1" x14ac:dyDescent="0.25">
      <c r="A85" s="79"/>
      <c r="B85" s="77"/>
      <c r="C85" s="77"/>
      <c r="D85" s="53">
        <v>2023</v>
      </c>
      <c r="E85" s="10">
        <f>SUM(G85:I85)</f>
        <v>50</v>
      </c>
      <c r="F85" s="10"/>
      <c r="G85" s="22"/>
      <c r="H85" s="10">
        <v>50</v>
      </c>
      <c r="I85" s="10"/>
    </row>
    <row r="86" spans="1:9" s="4" customFormat="1" ht="12.95" customHeight="1" x14ac:dyDescent="0.25">
      <c r="A86" s="79"/>
      <c r="B86" s="77"/>
      <c r="C86" s="77"/>
      <c r="D86" s="53">
        <v>2024</v>
      </c>
      <c r="E86" s="10">
        <f>SUM(G86:I86)</f>
        <v>50</v>
      </c>
      <c r="F86" s="10"/>
      <c r="G86" s="22"/>
      <c r="H86" s="10">
        <v>50</v>
      </c>
      <c r="I86" s="10"/>
    </row>
    <row r="87" spans="1:9" ht="12.95" hidden="1" customHeight="1" x14ac:dyDescent="0.25">
      <c r="A87" s="79"/>
      <c r="B87" s="77"/>
      <c r="C87" s="77"/>
      <c r="D87" s="53"/>
      <c r="E87" s="10"/>
      <c r="F87" s="10"/>
      <c r="G87" s="22"/>
      <c r="H87" s="10"/>
      <c r="I87" s="10"/>
    </row>
    <row r="88" spans="1:9" ht="12.95" hidden="1" customHeight="1" x14ac:dyDescent="0.25">
      <c r="A88" s="79"/>
      <c r="B88" s="77"/>
      <c r="C88" s="77"/>
      <c r="D88" s="53"/>
      <c r="E88" s="10"/>
      <c r="F88" s="10"/>
      <c r="G88" s="22"/>
      <c r="H88" s="10"/>
      <c r="I88" s="10"/>
    </row>
    <row r="89" spans="1:9" ht="12.95" hidden="1" customHeight="1" x14ac:dyDescent="0.25">
      <c r="A89" s="79"/>
      <c r="B89" s="77"/>
      <c r="C89" s="77"/>
      <c r="D89" s="53"/>
      <c r="E89" s="10"/>
      <c r="F89" s="10"/>
      <c r="G89" s="22"/>
      <c r="H89" s="10"/>
      <c r="I89" s="10"/>
    </row>
    <row r="90" spans="1:9" ht="12.95" hidden="1" customHeight="1" x14ac:dyDescent="0.25">
      <c r="A90" s="79"/>
      <c r="B90" s="77"/>
      <c r="C90" s="77"/>
      <c r="D90" s="53"/>
      <c r="E90" s="10"/>
      <c r="F90" s="10"/>
      <c r="G90" s="22"/>
      <c r="H90" s="10"/>
      <c r="I90" s="10"/>
    </row>
    <row r="91" spans="1:9" ht="6" customHeight="1" x14ac:dyDescent="0.25">
      <c r="A91" s="80"/>
      <c r="B91" s="77"/>
      <c r="C91" s="77"/>
      <c r="D91" s="54"/>
      <c r="E91" s="20"/>
      <c r="F91" s="20"/>
      <c r="G91" s="34"/>
      <c r="H91" s="20"/>
      <c r="I91" s="20"/>
    </row>
    <row r="92" spans="1:9" ht="12" customHeight="1" x14ac:dyDescent="0.25">
      <c r="A92" s="78" t="s">
        <v>48</v>
      </c>
      <c r="B92" s="77" t="s">
        <v>7</v>
      </c>
      <c r="C92" s="77" t="s">
        <v>6</v>
      </c>
      <c r="D92" s="40">
        <v>2022</v>
      </c>
      <c r="E92" s="10">
        <f>SUM(G92:I92)</f>
        <v>40</v>
      </c>
      <c r="F92" s="10"/>
      <c r="G92" s="22"/>
      <c r="H92" s="10">
        <f>30+11.5-1.5</f>
        <v>40</v>
      </c>
      <c r="I92" s="10"/>
    </row>
    <row r="93" spans="1:9" ht="12" customHeight="1" x14ac:dyDescent="0.25">
      <c r="A93" s="79"/>
      <c r="B93" s="77"/>
      <c r="C93" s="77"/>
      <c r="D93" s="40">
        <v>2023</v>
      </c>
      <c r="E93" s="10">
        <f>SUM(G93:I93)</f>
        <v>50</v>
      </c>
      <c r="F93" s="10"/>
      <c r="G93" s="22"/>
      <c r="H93" s="10">
        <v>50</v>
      </c>
      <c r="I93" s="10"/>
    </row>
    <row r="94" spans="1:9" ht="12" customHeight="1" x14ac:dyDescent="0.25">
      <c r="A94" s="79"/>
      <c r="B94" s="77"/>
      <c r="C94" s="77"/>
      <c r="D94" s="53">
        <v>2024</v>
      </c>
      <c r="E94" s="10">
        <f>SUM(G94:I94)</f>
        <v>50</v>
      </c>
      <c r="F94" s="10"/>
      <c r="G94" s="22"/>
      <c r="H94" s="10">
        <v>50</v>
      </c>
      <c r="I94" s="10"/>
    </row>
    <row r="95" spans="1:9" ht="12" hidden="1" customHeight="1" x14ac:dyDescent="0.25">
      <c r="A95" s="79"/>
      <c r="B95" s="77"/>
      <c r="C95" s="77"/>
      <c r="D95" s="53"/>
      <c r="E95" s="10"/>
      <c r="F95" s="10"/>
      <c r="G95" s="22"/>
      <c r="H95" s="10"/>
      <c r="I95" s="10"/>
    </row>
    <row r="96" spans="1:9" ht="12" hidden="1" customHeight="1" x14ac:dyDescent="0.25">
      <c r="A96" s="79"/>
      <c r="B96" s="77"/>
      <c r="C96" s="77"/>
      <c r="D96" s="53"/>
      <c r="E96" s="10"/>
      <c r="F96" s="10"/>
      <c r="G96" s="22"/>
      <c r="H96" s="10"/>
      <c r="I96" s="10"/>
    </row>
    <row r="97" spans="1:9" ht="12" hidden="1" customHeight="1" x14ac:dyDescent="0.25">
      <c r="A97" s="79"/>
      <c r="B97" s="77"/>
      <c r="C97" s="77"/>
      <c r="D97" s="53"/>
      <c r="E97" s="10"/>
      <c r="F97" s="10"/>
      <c r="G97" s="22"/>
      <c r="H97" s="10"/>
      <c r="I97" s="10"/>
    </row>
    <row r="98" spans="1:9" ht="12" hidden="1" customHeight="1" x14ac:dyDescent="0.25">
      <c r="A98" s="79"/>
      <c r="B98" s="77"/>
      <c r="C98" s="77"/>
      <c r="D98" s="53"/>
      <c r="E98" s="10"/>
      <c r="F98" s="10"/>
      <c r="G98" s="22"/>
      <c r="H98" s="10"/>
      <c r="I98" s="10"/>
    </row>
    <row r="99" spans="1:9" ht="6" customHeight="1" x14ac:dyDescent="0.25">
      <c r="A99" s="80"/>
      <c r="B99" s="77"/>
      <c r="C99" s="77"/>
      <c r="D99" s="54"/>
      <c r="E99" s="20"/>
      <c r="F99" s="20"/>
      <c r="G99" s="34"/>
      <c r="H99" s="20"/>
      <c r="I99" s="20"/>
    </row>
    <row r="100" spans="1:9" ht="12.95" customHeight="1" x14ac:dyDescent="0.25">
      <c r="A100" s="84" t="s">
        <v>13</v>
      </c>
      <c r="B100" s="92" t="s">
        <v>49</v>
      </c>
      <c r="C100" s="92" t="s">
        <v>6</v>
      </c>
      <c r="D100" s="46">
        <v>2022</v>
      </c>
      <c r="E100" s="24">
        <f>H100</f>
        <v>5738.6</v>
      </c>
      <c r="F100" s="24"/>
      <c r="G100" s="24"/>
      <c r="H100" s="24">
        <f>SUM(H108+H113+H112)</f>
        <v>5738.6</v>
      </c>
      <c r="I100" s="23"/>
    </row>
    <row r="101" spans="1:9" ht="12.95" customHeight="1" x14ac:dyDescent="0.25">
      <c r="A101" s="85"/>
      <c r="B101" s="93"/>
      <c r="C101" s="93"/>
      <c r="D101" s="46">
        <v>2023</v>
      </c>
      <c r="E101" s="24">
        <f>H101</f>
        <v>6148.7</v>
      </c>
      <c r="F101" s="24"/>
      <c r="G101" s="24"/>
      <c r="H101" s="24">
        <f>SUM(H109+H114)</f>
        <v>6148.7</v>
      </c>
      <c r="I101" s="24"/>
    </row>
    <row r="102" spans="1:9" ht="12.95" customHeight="1" x14ac:dyDescent="0.25">
      <c r="A102" s="85"/>
      <c r="B102" s="93"/>
      <c r="C102" s="93"/>
      <c r="D102" s="59">
        <v>2024</v>
      </c>
      <c r="E102" s="24">
        <f>H102</f>
        <v>6757.1</v>
      </c>
      <c r="F102" s="24"/>
      <c r="G102" s="24"/>
      <c r="H102" s="24">
        <f>SUM(H110+H115)</f>
        <v>6757.1</v>
      </c>
      <c r="I102" s="24"/>
    </row>
    <row r="103" spans="1:9" ht="12.95" hidden="1" customHeight="1" x14ac:dyDescent="0.25">
      <c r="A103" s="85"/>
      <c r="B103" s="93"/>
      <c r="C103" s="93"/>
      <c r="D103" s="59"/>
      <c r="E103" s="24"/>
      <c r="F103" s="24"/>
      <c r="G103" s="24"/>
      <c r="H103" s="24"/>
      <c r="I103" s="24"/>
    </row>
    <row r="104" spans="1:9" ht="12.95" hidden="1" customHeight="1" x14ac:dyDescent="0.25">
      <c r="A104" s="85"/>
      <c r="B104" s="93"/>
      <c r="C104" s="93"/>
      <c r="D104" s="59"/>
      <c r="E104" s="24"/>
      <c r="F104" s="24"/>
      <c r="G104" s="24"/>
      <c r="H104" s="24"/>
      <c r="I104" s="24"/>
    </row>
    <row r="105" spans="1:9" ht="12.95" hidden="1" customHeight="1" x14ac:dyDescent="0.25">
      <c r="A105" s="85"/>
      <c r="B105" s="93"/>
      <c r="C105" s="93"/>
      <c r="D105" s="59"/>
      <c r="E105" s="24"/>
      <c r="F105" s="24"/>
      <c r="G105" s="24"/>
      <c r="H105" s="24"/>
      <c r="I105" s="24"/>
    </row>
    <row r="106" spans="1:9" ht="12.95" hidden="1" customHeight="1" x14ac:dyDescent="0.25">
      <c r="A106" s="85"/>
      <c r="B106" s="93"/>
      <c r="C106" s="93"/>
      <c r="D106" s="59"/>
      <c r="E106" s="24"/>
      <c r="F106" s="24"/>
      <c r="G106" s="24"/>
      <c r="H106" s="24"/>
      <c r="I106" s="24"/>
    </row>
    <row r="107" spans="1:9" ht="4.5" customHeight="1" x14ac:dyDescent="0.25">
      <c r="A107" s="86"/>
      <c r="B107" s="94"/>
      <c r="C107" s="94"/>
      <c r="D107" s="60"/>
      <c r="E107" s="25"/>
      <c r="F107" s="25"/>
      <c r="G107" s="25"/>
      <c r="H107" s="25"/>
      <c r="I107" s="25"/>
    </row>
    <row r="108" spans="1:9" ht="12" customHeight="1" x14ac:dyDescent="0.25">
      <c r="A108" s="78" t="s">
        <v>53</v>
      </c>
      <c r="B108" s="81" t="s">
        <v>26</v>
      </c>
      <c r="C108" s="77" t="s">
        <v>6</v>
      </c>
      <c r="D108" s="52">
        <v>2022</v>
      </c>
      <c r="E108" s="8">
        <f>H108</f>
        <v>5555.3</v>
      </c>
      <c r="F108" s="8"/>
      <c r="G108" s="11"/>
      <c r="H108" s="8">
        <f>5130+425.3</f>
        <v>5555.3</v>
      </c>
      <c r="I108" s="9"/>
    </row>
    <row r="109" spans="1:9" ht="12" customHeight="1" x14ac:dyDescent="0.25">
      <c r="A109" s="79"/>
      <c r="B109" s="82"/>
      <c r="C109" s="77"/>
      <c r="D109" s="53">
        <v>2023</v>
      </c>
      <c r="E109" s="10">
        <f>H109</f>
        <v>6084.2</v>
      </c>
      <c r="F109" s="10"/>
      <c r="G109" s="22"/>
      <c r="H109" s="10">
        <v>6084.2</v>
      </c>
      <c r="I109" s="31"/>
    </row>
    <row r="110" spans="1:9" ht="12" customHeight="1" x14ac:dyDescent="0.25">
      <c r="A110" s="79"/>
      <c r="B110" s="82"/>
      <c r="C110" s="77"/>
      <c r="D110" s="53">
        <v>2024</v>
      </c>
      <c r="E110" s="10">
        <f>H110</f>
        <v>6692.6</v>
      </c>
      <c r="F110" s="10"/>
      <c r="G110" s="22"/>
      <c r="H110" s="10">
        <v>6692.6</v>
      </c>
      <c r="I110" s="31"/>
    </row>
    <row r="111" spans="1:9" ht="61.5" customHeight="1" x14ac:dyDescent="0.25">
      <c r="A111" s="80"/>
      <c r="B111" s="83"/>
      <c r="C111" s="77"/>
      <c r="D111" s="54"/>
      <c r="E111" s="20"/>
      <c r="F111" s="20"/>
      <c r="G111" s="34"/>
      <c r="H111" s="20"/>
      <c r="I111" s="32"/>
    </row>
    <row r="112" spans="1:9" ht="36.75" customHeight="1" x14ac:dyDescent="0.25">
      <c r="A112" s="72" t="s">
        <v>54</v>
      </c>
      <c r="B112" s="73" t="s">
        <v>71</v>
      </c>
      <c r="C112" s="71" t="s">
        <v>6</v>
      </c>
      <c r="D112" s="50">
        <v>2022</v>
      </c>
      <c r="E112" s="55">
        <f>H112</f>
        <v>118.8</v>
      </c>
      <c r="F112" s="55"/>
      <c r="G112" s="7"/>
      <c r="H112" s="55">
        <v>118.8</v>
      </c>
      <c r="I112" s="74"/>
    </row>
    <row r="113" spans="1:9" ht="12.95" customHeight="1" x14ac:dyDescent="0.25">
      <c r="A113" s="103" t="s">
        <v>70</v>
      </c>
      <c r="B113" s="77" t="s">
        <v>20</v>
      </c>
      <c r="C113" s="104" t="s">
        <v>6</v>
      </c>
      <c r="D113" s="40">
        <v>2022</v>
      </c>
      <c r="E113" s="10">
        <f>H113</f>
        <v>64.5</v>
      </c>
      <c r="F113" s="10"/>
      <c r="G113" s="22"/>
      <c r="H113" s="10">
        <v>64.5</v>
      </c>
      <c r="I113" s="10"/>
    </row>
    <row r="114" spans="1:9" ht="12.95" customHeight="1" x14ac:dyDescent="0.25">
      <c r="A114" s="103"/>
      <c r="B114" s="77"/>
      <c r="C114" s="104"/>
      <c r="D114" s="40">
        <v>2023</v>
      </c>
      <c r="E114" s="10">
        <f>H114</f>
        <v>64.5</v>
      </c>
      <c r="F114" s="10"/>
      <c r="G114" s="22"/>
      <c r="H114" s="10">
        <v>64.5</v>
      </c>
      <c r="I114" s="10"/>
    </row>
    <row r="115" spans="1:9" ht="12.95" customHeight="1" x14ac:dyDescent="0.25">
      <c r="A115" s="103"/>
      <c r="B115" s="77"/>
      <c r="C115" s="104"/>
      <c r="D115" s="53">
        <v>2024</v>
      </c>
      <c r="E115" s="10">
        <f>H115</f>
        <v>64.5</v>
      </c>
      <c r="F115" s="10"/>
      <c r="G115" s="22"/>
      <c r="H115" s="10">
        <v>64.5</v>
      </c>
      <c r="I115" s="10"/>
    </row>
    <row r="116" spans="1:9" ht="12.95" hidden="1" customHeight="1" x14ac:dyDescent="0.25">
      <c r="A116" s="103"/>
      <c r="B116" s="77"/>
      <c r="C116" s="104"/>
      <c r="D116" s="53"/>
      <c r="E116" s="10"/>
      <c r="F116" s="10"/>
      <c r="G116" s="22"/>
      <c r="H116" s="10"/>
      <c r="I116" s="10"/>
    </row>
    <row r="117" spans="1:9" ht="6" customHeight="1" x14ac:dyDescent="0.25">
      <c r="A117" s="103"/>
      <c r="B117" s="77"/>
      <c r="C117" s="104"/>
      <c r="D117" s="54"/>
      <c r="E117" s="20"/>
      <c r="F117" s="20"/>
      <c r="G117" s="34"/>
      <c r="H117" s="20"/>
      <c r="I117" s="20"/>
    </row>
    <row r="118" spans="1:9" ht="12.95" customHeight="1" x14ac:dyDescent="0.25">
      <c r="A118" s="84" t="s">
        <v>58</v>
      </c>
      <c r="B118" s="92" t="s">
        <v>68</v>
      </c>
      <c r="C118" s="92" t="s">
        <v>6</v>
      </c>
      <c r="D118" s="66">
        <v>2022</v>
      </c>
      <c r="E118" s="24">
        <f>H118</f>
        <v>467.9</v>
      </c>
      <c r="F118" s="24"/>
      <c r="G118" s="24"/>
      <c r="H118" s="24">
        <f>SUM(H126+H130)</f>
        <v>467.9</v>
      </c>
      <c r="I118" s="23"/>
    </row>
    <row r="119" spans="1:9" ht="12.95" customHeight="1" x14ac:dyDescent="0.25">
      <c r="A119" s="85"/>
      <c r="B119" s="93"/>
      <c r="C119" s="93"/>
      <c r="D119" s="66">
        <v>2023</v>
      </c>
      <c r="E119" s="24">
        <f>H119</f>
        <v>100</v>
      </c>
      <c r="F119" s="24"/>
      <c r="G119" s="24"/>
      <c r="H119" s="24">
        <f>SUM(H131)</f>
        <v>100</v>
      </c>
      <c r="I119" s="24"/>
    </row>
    <row r="120" spans="1:9" ht="12.95" customHeight="1" x14ac:dyDescent="0.25">
      <c r="A120" s="85"/>
      <c r="B120" s="93"/>
      <c r="C120" s="93"/>
      <c r="D120" s="66">
        <v>2024</v>
      </c>
      <c r="E120" s="24">
        <f>H120</f>
        <v>100</v>
      </c>
      <c r="F120" s="24"/>
      <c r="G120" s="24"/>
      <c r="H120" s="24">
        <f>SUM(H132)</f>
        <v>100</v>
      </c>
      <c r="I120" s="24"/>
    </row>
    <row r="121" spans="1:9" ht="12.95" hidden="1" customHeight="1" x14ac:dyDescent="0.25">
      <c r="A121" s="85"/>
      <c r="B121" s="93"/>
      <c r="C121" s="93"/>
      <c r="D121" s="66"/>
      <c r="E121" s="24"/>
      <c r="F121" s="24"/>
      <c r="G121" s="24"/>
      <c r="H121" s="24"/>
      <c r="I121" s="24"/>
    </row>
    <row r="122" spans="1:9" ht="12.95" hidden="1" customHeight="1" x14ac:dyDescent="0.25">
      <c r="A122" s="85"/>
      <c r="B122" s="93"/>
      <c r="C122" s="93"/>
      <c r="D122" s="66"/>
      <c r="E122" s="24"/>
      <c r="F122" s="24"/>
      <c r="G122" s="24"/>
      <c r="H122" s="24"/>
      <c r="I122" s="24"/>
    </row>
    <row r="123" spans="1:9" ht="1.5" customHeight="1" x14ac:dyDescent="0.25">
      <c r="A123" s="85"/>
      <c r="B123" s="93"/>
      <c r="C123" s="93"/>
      <c r="D123" s="66"/>
      <c r="E123" s="24"/>
      <c r="F123" s="24"/>
      <c r="G123" s="24"/>
      <c r="H123" s="24"/>
      <c r="I123" s="24"/>
    </row>
    <row r="124" spans="1:9" ht="5.25" customHeight="1" x14ac:dyDescent="0.25">
      <c r="A124" s="85"/>
      <c r="B124" s="93"/>
      <c r="C124" s="93"/>
      <c r="D124" s="66"/>
      <c r="E124" s="24"/>
      <c r="F124" s="24"/>
      <c r="G124" s="24"/>
      <c r="H124" s="24"/>
      <c r="I124" s="24"/>
    </row>
    <row r="125" spans="1:9" ht="4.5" customHeight="1" x14ac:dyDescent="0.25">
      <c r="A125" s="86"/>
      <c r="B125" s="94"/>
      <c r="C125" s="94"/>
      <c r="D125" s="67"/>
      <c r="E125" s="25"/>
      <c r="F125" s="25"/>
      <c r="G125" s="25"/>
      <c r="H125" s="25"/>
      <c r="I125" s="25"/>
    </row>
    <row r="126" spans="1:9" s="6" customFormat="1" ht="15" customHeight="1" x14ac:dyDescent="0.25">
      <c r="A126" s="105" t="s">
        <v>59</v>
      </c>
      <c r="B126" s="106" t="s">
        <v>16</v>
      </c>
      <c r="C126" s="106" t="s">
        <v>6</v>
      </c>
      <c r="D126" s="52">
        <v>2022</v>
      </c>
      <c r="E126" s="8">
        <f>SUM(G126:I126)</f>
        <v>397.7</v>
      </c>
      <c r="F126" s="8"/>
      <c r="G126" s="11"/>
      <c r="H126" s="8">
        <f>300-1+98.7</f>
        <v>397.7</v>
      </c>
      <c r="I126" s="8"/>
    </row>
    <row r="127" spans="1:9" s="6" customFormat="1" x14ac:dyDescent="0.25">
      <c r="A127" s="105"/>
      <c r="B127" s="106"/>
      <c r="C127" s="106"/>
      <c r="D127" s="53"/>
      <c r="E127" s="10"/>
      <c r="F127" s="10"/>
      <c r="G127" s="22"/>
      <c r="H127" s="10"/>
      <c r="I127" s="10"/>
    </row>
    <row r="128" spans="1:9" s="6" customFormat="1" ht="9" customHeight="1" x14ac:dyDescent="0.25">
      <c r="A128" s="105"/>
      <c r="B128" s="106"/>
      <c r="C128" s="106"/>
      <c r="D128" s="53"/>
      <c r="E128" s="10"/>
      <c r="F128" s="10"/>
      <c r="G128" s="22"/>
      <c r="H128" s="10"/>
      <c r="I128" s="10"/>
    </row>
    <row r="129" spans="1:9" s="6" customFormat="1" ht="9" customHeight="1" x14ac:dyDescent="0.25">
      <c r="A129" s="105"/>
      <c r="B129" s="106"/>
      <c r="C129" s="106"/>
      <c r="D129" s="54"/>
      <c r="E129" s="20"/>
      <c r="F129" s="20"/>
      <c r="G129" s="34"/>
      <c r="H129" s="20"/>
      <c r="I129" s="20"/>
    </row>
    <row r="130" spans="1:9" ht="12.95" customHeight="1" x14ac:dyDescent="0.25">
      <c r="A130" s="103" t="s">
        <v>63</v>
      </c>
      <c r="B130" s="77" t="s">
        <v>18</v>
      </c>
      <c r="C130" s="104" t="s">
        <v>6</v>
      </c>
      <c r="D130" s="53">
        <v>2022</v>
      </c>
      <c r="E130" s="10">
        <f>SUM(G130:I130)</f>
        <v>70.2</v>
      </c>
      <c r="F130" s="10"/>
      <c r="G130" s="22"/>
      <c r="H130" s="10">
        <f>100-29.8</f>
        <v>70.2</v>
      </c>
      <c r="I130" s="10"/>
    </row>
    <row r="131" spans="1:9" ht="12.95" customHeight="1" x14ac:dyDescent="0.25">
      <c r="A131" s="103"/>
      <c r="B131" s="77"/>
      <c r="C131" s="104"/>
      <c r="D131" s="53">
        <v>2023</v>
      </c>
      <c r="E131" s="10">
        <f>SUM(G131:I131)</f>
        <v>100</v>
      </c>
      <c r="F131" s="10"/>
      <c r="G131" s="22"/>
      <c r="H131" s="10">
        <v>100</v>
      </c>
      <c r="I131" s="10"/>
    </row>
    <row r="132" spans="1:9" ht="12.95" customHeight="1" x14ac:dyDescent="0.25">
      <c r="A132" s="103"/>
      <c r="B132" s="77"/>
      <c r="C132" s="104"/>
      <c r="D132" s="53">
        <v>2024</v>
      </c>
      <c r="E132" s="10">
        <f>SUM(G132:I132)</f>
        <v>100</v>
      </c>
      <c r="F132" s="10"/>
      <c r="G132" s="22"/>
      <c r="H132" s="10">
        <v>100</v>
      </c>
      <c r="I132" s="53"/>
    </row>
    <row r="133" spans="1:9" ht="12.95" hidden="1" customHeight="1" x14ac:dyDescent="0.25">
      <c r="A133" s="103"/>
      <c r="B133" s="77"/>
      <c r="C133" s="104"/>
      <c r="D133" s="53"/>
      <c r="E133" s="10"/>
      <c r="F133" s="10"/>
      <c r="G133" s="22"/>
      <c r="H133" s="10"/>
      <c r="I133" s="53"/>
    </row>
    <row r="134" spans="1:9" ht="12.95" hidden="1" customHeight="1" x14ac:dyDescent="0.25">
      <c r="A134" s="103"/>
      <c r="B134" s="77"/>
      <c r="C134" s="104"/>
      <c r="D134" s="53"/>
      <c r="E134" s="10"/>
      <c r="F134" s="10"/>
      <c r="G134" s="22"/>
      <c r="H134" s="10"/>
      <c r="I134" s="53"/>
    </row>
    <row r="135" spans="1:9" ht="5.25" customHeight="1" x14ac:dyDescent="0.25">
      <c r="A135" s="103"/>
      <c r="B135" s="77"/>
      <c r="C135" s="104"/>
      <c r="D135" s="54"/>
      <c r="E135" s="20"/>
      <c r="F135" s="20"/>
      <c r="G135" s="34"/>
      <c r="H135" s="20"/>
      <c r="I135" s="20"/>
    </row>
    <row r="136" spans="1:9" ht="12" customHeight="1" x14ac:dyDescent="0.25">
      <c r="A136" s="84" t="s">
        <v>60</v>
      </c>
      <c r="B136" s="92" t="s">
        <v>50</v>
      </c>
      <c r="C136" s="92" t="s">
        <v>67</v>
      </c>
      <c r="D136" s="56">
        <v>2022</v>
      </c>
      <c r="E136" s="16">
        <f>SUM(F136:I136)</f>
        <v>2109.8000000000002</v>
      </c>
      <c r="F136" s="16"/>
      <c r="G136" s="16">
        <f>G142</f>
        <v>1054.9000000000001</v>
      </c>
      <c r="H136" s="16">
        <f>SUM(H142)</f>
        <v>1054.9000000000001</v>
      </c>
      <c r="I136" s="16"/>
    </row>
    <row r="137" spans="1:9" ht="12" customHeight="1" x14ac:dyDescent="0.25">
      <c r="A137" s="85"/>
      <c r="B137" s="93"/>
      <c r="C137" s="93"/>
      <c r="D137" s="57"/>
      <c r="E137" s="15"/>
      <c r="F137" s="15"/>
      <c r="G137" s="15"/>
      <c r="H137" s="15"/>
      <c r="I137" s="15"/>
    </row>
    <row r="138" spans="1:9" ht="12" customHeight="1" x14ac:dyDescent="0.25">
      <c r="A138" s="85"/>
      <c r="B138" s="93"/>
      <c r="C138" s="93"/>
      <c r="D138" s="57"/>
      <c r="E138" s="15"/>
      <c r="F138" s="15"/>
      <c r="G138" s="15"/>
      <c r="H138" s="15"/>
      <c r="I138" s="15"/>
    </row>
    <row r="139" spans="1:9" ht="12" customHeight="1" x14ac:dyDescent="0.25">
      <c r="A139" s="85"/>
      <c r="B139" s="93"/>
      <c r="C139" s="93"/>
      <c r="D139" s="57"/>
      <c r="E139" s="15"/>
      <c r="F139" s="15"/>
      <c r="G139" s="15"/>
      <c r="H139" s="15"/>
      <c r="I139" s="15"/>
    </row>
    <row r="140" spans="1:9" ht="12" customHeight="1" x14ac:dyDescent="0.25">
      <c r="A140" s="85"/>
      <c r="B140" s="93"/>
      <c r="C140" s="93"/>
      <c r="D140" s="57"/>
      <c r="E140" s="15"/>
      <c r="F140" s="15"/>
      <c r="G140" s="15"/>
      <c r="H140" s="15"/>
      <c r="I140" s="15"/>
    </row>
    <row r="141" spans="1:9" ht="36.75" customHeight="1" x14ac:dyDescent="0.25">
      <c r="A141" s="86"/>
      <c r="B141" s="94"/>
      <c r="C141" s="94"/>
      <c r="D141" s="58"/>
      <c r="E141" s="17"/>
      <c r="F141" s="17"/>
      <c r="G141" s="17"/>
      <c r="H141" s="17"/>
      <c r="I141" s="17"/>
    </row>
    <row r="142" spans="1:9" ht="39" customHeight="1" x14ac:dyDescent="0.25">
      <c r="A142" s="65" t="s">
        <v>61</v>
      </c>
      <c r="B142" s="35" t="s">
        <v>29</v>
      </c>
      <c r="C142" s="36" t="s">
        <v>6</v>
      </c>
      <c r="D142" s="38">
        <v>2022</v>
      </c>
      <c r="E142" s="43">
        <f>SUM(F142:I142)</f>
        <v>2109.8000000000002</v>
      </c>
      <c r="F142" s="43"/>
      <c r="G142" s="43">
        <v>1054.9000000000001</v>
      </c>
      <c r="H142" s="43">
        <v>1054.9000000000001</v>
      </c>
      <c r="I142" s="43"/>
    </row>
    <row r="143" spans="1:9" ht="15" hidden="1" customHeight="1" x14ac:dyDescent="0.25">
      <c r="A143" s="39"/>
      <c r="B143" s="36"/>
      <c r="C143" s="36"/>
      <c r="D143" s="38"/>
      <c r="E143" s="43">
        <f>G143+H143</f>
        <v>0</v>
      </c>
      <c r="F143" s="43"/>
      <c r="G143" s="43"/>
      <c r="H143" s="43"/>
      <c r="I143" s="43"/>
    </row>
    <row r="144" spans="1:9" ht="15" hidden="1" customHeight="1" x14ac:dyDescent="0.25">
      <c r="A144" s="39"/>
      <c r="B144" s="36"/>
      <c r="C144" s="36"/>
      <c r="D144" s="38"/>
      <c r="E144" s="43">
        <f>G144+H144</f>
        <v>0</v>
      </c>
      <c r="F144" s="43"/>
      <c r="G144" s="43"/>
      <c r="H144" s="43"/>
      <c r="I144" s="43"/>
    </row>
    <row r="145" spans="1:9" ht="12" customHeight="1" x14ac:dyDescent="0.25">
      <c r="A145" s="84" t="s">
        <v>64</v>
      </c>
      <c r="B145" s="92" t="s">
        <v>51</v>
      </c>
      <c r="C145" s="92" t="s">
        <v>6</v>
      </c>
      <c r="D145" s="56">
        <v>2022</v>
      </c>
      <c r="E145" s="16">
        <f>SUM(F145:I145)</f>
        <v>1542.6</v>
      </c>
      <c r="F145" s="16"/>
      <c r="G145" s="16">
        <f>G151+G152</f>
        <v>771.3</v>
      </c>
      <c r="H145" s="16">
        <f>SUM(H151+H152)</f>
        <v>771.3</v>
      </c>
      <c r="I145" s="16"/>
    </row>
    <row r="146" spans="1:9" ht="12" customHeight="1" x14ac:dyDescent="0.25">
      <c r="A146" s="85"/>
      <c r="B146" s="93"/>
      <c r="C146" s="93"/>
      <c r="D146" s="57"/>
      <c r="E146" s="15"/>
      <c r="F146" s="15"/>
      <c r="G146" s="15"/>
      <c r="H146" s="15"/>
      <c r="I146" s="15"/>
    </row>
    <row r="147" spans="1:9" ht="12" customHeight="1" x14ac:dyDescent="0.25">
      <c r="A147" s="85"/>
      <c r="B147" s="93"/>
      <c r="C147" s="93"/>
      <c r="D147" s="57"/>
      <c r="E147" s="15"/>
      <c r="F147" s="15"/>
      <c r="G147" s="15"/>
      <c r="H147" s="15"/>
      <c r="I147" s="15"/>
    </row>
    <row r="148" spans="1:9" ht="12" customHeight="1" x14ac:dyDescent="0.25">
      <c r="A148" s="85"/>
      <c r="B148" s="93"/>
      <c r="C148" s="93"/>
      <c r="D148" s="57"/>
      <c r="E148" s="15"/>
      <c r="F148" s="15"/>
      <c r="G148" s="15"/>
      <c r="H148" s="15"/>
      <c r="I148" s="15"/>
    </row>
    <row r="149" spans="1:9" ht="12" customHeight="1" x14ac:dyDescent="0.25">
      <c r="A149" s="85"/>
      <c r="B149" s="93"/>
      <c r="C149" s="93"/>
      <c r="D149" s="57"/>
      <c r="E149" s="15"/>
      <c r="F149" s="15"/>
      <c r="G149" s="15"/>
      <c r="H149" s="15"/>
      <c r="I149" s="15"/>
    </row>
    <row r="150" spans="1:9" ht="48.75" customHeight="1" x14ac:dyDescent="0.25">
      <c r="A150" s="86"/>
      <c r="B150" s="94"/>
      <c r="C150" s="94"/>
      <c r="D150" s="58"/>
      <c r="E150" s="17"/>
      <c r="F150" s="17"/>
      <c r="G150" s="17"/>
      <c r="H150" s="17"/>
      <c r="I150" s="17"/>
    </row>
    <row r="151" spans="1:9" ht="60.75" customHeight="1" x14ac:dyDescent="0.25">
      <c r="A151" s="65" t="s">
        <v>65</v>
      </c>
      <c r="B151" s="35" t="s">
        <v>69</v>
      </c>
      <c r="C151" s="37" t="s">
        <v>6</v>
      </c>
      <c r="D151" s="38">
        <v>2022</v>
      </c>
      <c r="E151" s="43">
        <f t="shared" ref="E151:E152" si="0">SUM(G151:I151)</f>
        <v>792.59999999999991</v>
      </c>
      <c r="F151" s="43"/>
      <c r="G151" s="43">
        <f>513.8-117.5</f>
        <v>396.29999999999995</v>
      </c>
      <c r="H151" s="43">
        <f>513.8-117.5</f>
        <v>396.29999999999995</v>
      </c>
      <c r="I151" s="43"/>
    </row>
    <row r="152" spans="1:9" ht="39" customHeight="1" x14ac:dyDescent="0.25">
      <c r="A152" s="65" t="s">
        <v>66</v>
      </c>
      <c r="B152" s="35" t="s">
        <v>28</v>
      </c>
      <c r="C152" s="49" t="s">
        <v>6</v>
      </c>
      <c r="D152" s="50">
        <v>2022</v>
      </c>
      <c r="E152" s="55">
        <f t="shared" si="0"/>
        <v>750</v>
      </c>
      <c r="F152" s="55"/>
      <c r="G152" s="55">
        <f>257.5+117.5</f>
        <v>375</v>
      </c>
      <c r="H152" s="55">
        <f>257.5+117.5</f>
        <v>375</v>
      </c>
      <c r="I152" s="55"/>
    </row>
  </sheetData>
  <mergeCells count="69">
    <mergeCell ref="A130:A135"/>
    <mergeCell ref="B130:B135"/>
    <mergeCell ref="C130:C135"/>
    <mergeCell ref="A25:A30"/>
    <mergeCell ref="B25:B30"/>
    <mergeCell ref="C25:C30"/>
    <mergeCell ref="A118:A125"/>
    <mergeCell ref="B118:B125"/>
    <mergeCell ref="C118:C125"/>
    <mergeCell ref="A126:A129"/>
    <mergeCell ref="B126:B129"/>
    <mergeCell ref="C126:C129"/>
    <mergeCell ref="C100:C107"/>
    <mergeCell ref="A113:A117"/>
    <mergeCell ref="B113:B117"/>
    <mergeCell ref="C113:C117"/>
    <mergeCell ref="A145:A150"/>
    <mergeCell ref="B145:B150"/>
    <mergeCell ref="C145:C150"/>
    <mergeCell ref="A136:A141"/>
    <mergeCell ref="A8:I8"/>
    <mergeCell ref="A9:I9"/>
    <mergeCell ref="A31:A36"/>
    <mergeCell ref="B31:B36"/>
    <mergeCell ref="C31:C36"/>
    <mergeCell ref="E12:I13"/>
    <mergeCell ref="A10:I10"/>
    <mergeCell ref="C12:C14"/>
    <mergeCell ref="B136:B141"/>
    <mergeCell ref="C136:C141"/>
    <mergeCell ref="A100:A107"/>
    <mergeCell ref="B100:B107"/>
    <mergeCell ref="A1:I1"/>
    <mergeCell ref="A2:I2"/>
    <mergeCell ref="A3:I3"/>
    <mergeCell ref="A4:I4"/>
    <mergeCell ref="A7:I7"/>
    <mergeCell ref="A5:I5"/>
    <mergeCell ref="A6:I6"/>
    <mergeCell ref="D12:D14"/>
    <mergeCell ref="B64:B71"/>
    <mergeCell ref="C64:C71"/>
    <mergeCell ref="C92:C99"/>
    <mergeCell ref="B84:B91"/>
    <mergeCell ref="B16:B24"/>
    <mergeCell ref="B45:B50"/>
    <mergeCell ref="B56:B63"/>
    <mergeCell ref="C45:C50"/>
    <mergeCell ref="C56:C63"/>
    <mergeCell ref="B92:B99"/>
    <mergeCell ref="B37:B44"/>
    <mergeCell ref="C37:C44"/>
    <mergeCell ref="B72:B79"/>
    <mergeCell ref="C72:C79"/>
    <mergeCell ref="C16:C24"/>
    <mergeCell ref="A12:A14"/>
    <mergeCell ref="B12:B14"/>
    <mergeCell ref="A56:A63"/>
    <mergeCell ref="A16:A24"/>
    <mergeCell ref="A92:A99"/>
    <mergeCell ref="A84:A91"/>
    <mergeCell ref="A64:A71"/>
    <mergeCell ref="C84:C91"/>
    <mergeCell ref="A108:A111"/>
    <mergeCell ref="B108:B111"/>
    <mergeCell ref="C108:C111"/>
    <mergeCell ref="A37:A44"/>
    <mergeCell ref="A72:A79"/>
    <mergeCell ref="A45:A50"/>
  </mergeCells>
  <pageMargins left="0.70866141732283472" right="0.39370078740157483" top="0.55118110236220474" bottom="0.55118110236220474" header="0.31496062992125984" footer="0.31496062992125984"/>
  <pageSetup paperSize="9" scale="85" fitToHeight="0" orientation="portrait" r:id="rId1"/>
  <rowBreaks count="1" manualBreakCount="1">
    <brk id="8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 Windows</cp:lastModifiedBy>
  <cp:lastPrinted>2022-08-04T14:22:17Z</cp:lastPrinted>
  <dcterms:created xsi:type="dcterms:W3CDTF">2018-02-02T07:27:25Z</dcterms:created>
  <dcterms:modified xsi:type="dcterms:W3CDTF">2022-08-04T14:43:21Z</dcterms:modified>
</cp:coreProperties>
</file>